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ASiG\Vertragsgsjahr 2020\__Corona\Schutzmasken\Verteilung FFP2-Risiko\Bestellung - 16.10.2020\"/>
    </mc:Choice>
  </mc:AlternateContent>
  <bookViews>
    <workbookView xWindow="0" yWindow="0" windowWidth="25200" windowHeight="11850"/>
  </bookViews>
  <sheets>
    <sheet name="Tabelle1" sheetId="1" r:id="rId1"/>
  </sheets>
  <definedNames>
    <definedName name="_xlnm._FilterDatabase" localSheetId="0" hidden="1">Tabelle1!$A$1:$I$94</definedName>
    <definedName name="_xlnm.Print_Titles" localSheetId="0">Tabelle1!$1:$1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5" i="1" l="1"/>
  <c r="I91" i="1"/>
  <c r="I92" i="1"/>
  <c r="I93" i="1"/>
  <c r="I90" i="1"/>
  <c r="I81" i="1"/>
  <c r="I82" i="1"/>
  <c r="I83" i="1"/>
  <c r="I80" i="1"/>
  <c r="I76" i="1"/>
  <c r="I77" i="1"/>
  <c r="I75" i="1"/>
  <c r="I68" i="1"/>
  <c r="I69" i="1"/>
  <c r="I70" i="1"/>
  <c r="I71" i="1"/>
  <c r="I72" i="1"/>
  <c r="I67" i="1"/>
  <c r="I58" i="1"/>
  <c r="I59" i="1"/>
  <c r="I60" i="1"/>
  <c r="I61" i="1"/>
  <c r="I62" i="1"/>
  <c r="I63" i="1"/>
  <c r="I64" i="1"/>
  <c r="I65" i="1"/>
  <c r="I57" i="1"/>
  <c r="I50" i="1"/>
  <c r="I51" i="1"/>
  <c r="I52" i="1"/>
  <c r="I53" i="1"/>
  <c r="I54" i="1"/>
  <c r="I55" i="1"/>
  <c r="I49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6" i="1"/>
  <c r="I47" i="1"/>
  <c r="I48" i="1"/>
  <c r="I31" i="1"/>
  <c r="I26" i="1"/>
  <c r="I27" i="1"/>
  <c r="I25" i="1"/>
  <c r="I21" i="1"/>
  <c r="I23" i="1"/>
  <c r="I24" i="1"/>
  <c r="I20" i="1"/>
  <c r="I11" i="1"/>
  <c r="I12" i="1"/>
  <c r="I13" i="1"/>
  <c r="I14" i="1"/>
  <c r="I15" i="1"/>
  <c r="I16" i="1"/>
  <c r="I17" i="1"/>
  <c r="I18" i="1"/>
  <c r="I19" i="1"/>
  <c r="I10" i="1"/>
  <c r="I6" i="1"/>
  <c r="I5" i="1"/>
  <c r="H94" i="1" l="1"/>
  <c r="I94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79" i="1"/>
  <c r="I79" i="1" s="1"/>
  <c r="H78" i="1"/>
  <c r="I78" i="1" s="1"/>
  <c r="H74" i="1"/>
  <c r="I74" i="1" s="1"/>
  <c r="H73" i="1"/>
  <c r="I73" i="1" s="1"/>
  <c r="H66" i="1"/>
  <c r="I66" i="1" s="1"/>
  <c r="H56" i="1"/>
  <c r="I56" i="1" s="1"/>
  <c r="H45" i="1"/>
  <c r="I45" i="1" s="1"/>
  <c r="H30" i="1"/>
  <c r="I30" i="1" s="1"/>
  <c r="H29" i="1"/>
  <c r="I29" i="1" s="1"/>
  <c r="H28" i="1"/>
  <c r="I28" i="1" s="1"/>
  <c r="H22" i="1"/>
  <c r="I22" i="1" s="1"/>
  <c r="H9" i="1"/>
  <c r="I9" i="1" s="1"/>
  <c r="H8" i="1"/>
  <c r="I8" i="1" s="1"/>
  <c r="H7" i="1"/>
  <c r="I7" i="1" s="1"/>
  <c r="H4" i="1"/>
  <c r="I4" i="1" s="1"/>
  <c r="H3" i="1"/>
  <c r="I3" i="1" s="1"/>
  <c r="H2" i="1"/>
  <c r="I2" i="1" s="1"/>
</calcChain>
</file>

<file path=xl/sharedStrings.xml><?xml version="1.0" encoding="utf-8"?>
<sst xmlns="http://schemas.openxmlformats.org/spreadsheetml/2006/main" count="381" uniqueCount="219">
  <si>
    <t>lfd. Nr.</t>
  </si>
  <si>
    <t>Schulform</t>
  </si>
  <si>
    <t>Landkreis</t>
  </si>
  <si>
    <t>SchulNr</t>
  </si>
  <si>
    <t>Name</t>
  </si>
  <si>
    <t>LK Corona</t>
  </si>
  <si>
    <t>PM Corona</t>
  </si>
  <si>
    <t>LK/PM Risiko</t>
  </si>
  <si>
    <t>FFP2-Masken</t>
  </si>
  <si>
    <t>GemS</t>
  </si>
  <si>
    <t>SAW</t>
  </si>
  <si>
    <t>317209</t>
  </si>
  <si>
    <t>Gemeinschaftsschule "Theodor Fontane" Arendsee</t>
  </si>
  <si>
    <t>GYM</t>
  </si>
  <si>
    <t>305653</t>
  </si>
  <si>
    <t>Geschwister Scholl Gymnasium Gardelegen</t>
  </si>
  <si>
    <t>BbS</t>
  </si>
  <si>
    <t>564631</t>
  </si>
  <si>
    <t>Berufsbildende Schulen Altmarkkreis Salzwedel</t>
  </si>
  <si>
    <t>GS</t>
  </si>
  <si>
    <t>ABI</t>
  </si>
  <si>
    <t>103557</t>
  </si>
  <si>
    <t>Grundschule an der Stadtmauer Zerbst</t>
  </si>
  <si>
    <t>102331</t>
  </si>
  <si>
    <t>Grundschule Görzig</t>
  </si>
  <si>
    <t>SEK</t>
  </si>
  <si>
    <t>100958</t>
  </si>
  <si>
    <t>Helene-Lange-Sekundarschule Bitterfeld</t>
  </si>
  <si>
    <t>102376</t>
  </si>
  <si>
    <t>Ludwigsgymnasium Köthen</t>
  </si>
  <si>
    <t>563121</t>
  </si>
  <si>
    <t>Berufsbildende Schulen Anhalt-Bitterfeld</t>
  </si>
  <si>
    <t>FöS GB</t>
  </si>
  <si>
    <t>BK</t>
  </si>
  <si>
    <t>304281</t>
  </si>
  <si>
    <t>Förderschule (GB) "Gerhard Schöne" Wolmirstedt</t>
  </si>
  <si>
    <t>307882</t>
  </si>
  <si>
    <t>Förderschule (GB) "J. Nathusius" Haldensleben</t>
  </si>
  <si>
    <t>FöS LB</t>
  </si>
  <si>
    <t>300350</t>
  </si>
  <si>
    <t>Börde-Schule (LB) Klein Oschersleben</t>
  </si>
  <si>
    <t>310073</t>
  </si>
  <si>
    <t>Börde-Grundschule Hermsdorf</t>
  </si>
  <si>
    <t>304426</t>
  </si>
  <si>
    <t>Grundschule "Am Wildpark" Irxleben</t>
  </si>
  <si>
    <t>300061</t>
  </si>
  <si>
    <t>Grundschule "An der Burg" Wanzleben</t>
  </si>
  <si>
    <t>304325</t>
  </si>
  <si>
    <t>Grundschule "Diesterweg" Wolmirstedt</t>
  </si>
  <si>
    <t>300105</t>
  </si>
  <si>
    <t>Grundschule "Ernst Sonntag" Seehausen (Börde)</t>
  </si>
  <si>
    <t>304302</t>
  </si>
  <si>
    <t>Grundschule "J. Gutenberg" Wolmirstedt</t>
  </si>
  <si>
    <t>300623</t>
  </si>
  <si>
    <t>Grundschule "Otto Boye" Haldensleben</t>
  </si>
  <si>
    <t>BLK</t>
  </si>
  <si>
    <t>205450</t>
  </si>
  <si>
    <t>Schlossgartenschule - Förderschule (GB) Weißenfels</t>
  </si>
  <si>
    <t>200590</t>
  </si>
  <si>
    <t>Bergschule Bad Kösen - Grundschule</t>
  </si>
  <si>
    <t>200847</t>
  </si>
  <si>
    <t>Sekundarschule "Friedrich Ludwig Jahn" Freyburg</t>
  </si>
  <si>
    <t>210456</t>
  </si>
  <si>
    <t>Domgymnasium Naumburg</t>
  </si>
  <si>
    <t>205461</t>
  </si>
  <si>
    <t>Goethegymnasium Weißenfels</t>
  </si>
  <si>
    <t>FöS sonstige</t>
  </si>
  <si>
    <t>DE</t>
  </si>
  <si>
    <t>101285</t>
  </si>
  <si>
    <t>Förderschule (KB) an der Muldaue Dessau-Roßlau</t>
  </si>
  <si>
    <t>101317</t>
  </si>
  <si>
    <t>Grundschule Dessau-Ziebigk</t>
  </si>
  <si>
    <t>101476</t>
  </si>
  <si>
    <t>Grundschule Zoberberg Dessau-Roßlau</t>
  </si>
  <si>
    <t>101723</t>
  </si>
  <si>
    <t>Gymnasium "Philanthropinum" Dessau-Roßlau</t>
  </si>
  <si>
    <t>101701</t>
  </si>
  <si>
    <t>Walter-Gropius-Gymnasium Dessau-Roßlau</t>
  </si>
  <si>
    <t>563193</t>
  </si>
  <si>
    <t>Anhaltisches Berufsschulzentrum Dessau-Roßlau</t>
  </si>
  <si>
    <t>HAL</t>
  </si>
  <si>
    <t>205980</t>
  </si>
  <si>
    <t>Förderschule (GB) "A. Lindgren" Halle</t>
  </si>
  <si>
    <t>205945</t>
  </si>
  <si>
    <t>Förderschule (GB) "Lebensbaum" Halle</t>
  </si>
  <si>
    <t>205956</t>
  </si>
  <si>
    <t>Schule des Lebens Helen Keller Halle</t>
  </si>
  <si>
    <t>205967</t>
  </si>
  <si>
    <t>Grundschule "Rosa Luxemburg" Halle</t>
  </si>
  <si>
    <t>205890</t>
  </si>
  <si>
    <t>Grundschule "Ulrich von Hutten" Halle</t>
  </si>
  <si>
    <t>204943</t>
  </si>
  <si>
    <t>Grundschule Am Heiderand Halle</t>
  </si>
  <si>
    <t>204323</t>
  </si>
  <si>
    <t>Grundschule am Zollrain Halle</t>
  </si>
  <si>
    <t>204222</t>
  </si>
  <si>
    <t>Grundschule Büschdorf Halle</t>
  </si>
  <si>
    <t>204256</t>
  </si>
  <si>
    <t>Grundschule Diemitz/Freiimfelde Halle</t>
  </si>
  <si>
    <t>205133</t>
  </si>
  <si>
    <t>Grundschule Hanoier Straße Halle</t>
  </si>
  <si>
    <t>204200</t>
  </si>
  <si>
    <t>Grundschule Kanena/Reideburg Halle</t>
  </si>
  <si>
    <t>205055</t>
  </si>
  <si>
    <t>Grundschule Radewell Halle</t>
  </si>
  <si>
    <t>205167</t>
  </si>
  <si>
    <t>Johannesschule Halle - Grundschule -</t>
  </si>
  <si>
    <t>204413</t>
  </si>
  <si>
    <t>Lessing-Grundschule Halle</t>
  </si>
  <si>
    <t>204595</t>
  </si>
  <si>
    <t>Sekundarschule "Johann Christian Reil" Halle</t>
  </si>
  <si>
    <t>204190</t>
  </si>
  <si>
    <t>Landesgymnasium Latina A. H. Francke Halle</t>
  </si>
  <si>
    <t>GesS</t>
  </si>
  <si>
    <t>204132</t>
  </si>
  <si>
    <t>Integrierte Gesamtschule Halle Am Steintor</t>
  </si>
  <si>
    <t>2BW</t>
  </si>
  <si>
    <t>206112</t>
  </si>
  <si>
    <t>Schule des Zweiten Bildungsweges Halle</t>
  </si>
  <si>
    <t>HZ</t>
  </si>
  <si>
    <t>306430</t>
  </si>
  <si>
    <t>Förderschule (GB) "Sine Cura" Quedlinburg</t>
  </si>
  <si>
    <t>306745</t>
  </si>
  <si>
    <t>Grundschule Gernrode</t>
  </si>
  <si>
    <t>307397</t>
  </si>
  <si>
    <t>Martin-Luther-Grundschule Blankenburg</t>
  </si>
  <si>
    <t>306823</t>
  </si>
  <si>
    <t>Sekundarschule Thale/Nord</t>
  </si>
  <si>
    <t>317208</t>
  </si>
  <si>
    <t>Gemeinschaftsschule Harzgerode</t>
  </si>
  <si>
    <t>307937</t>
  </si>
  <si>
    <t>Landesgymnasium für Musik Wernigerode</t>
  </si>
  <si>
    <t>306092</t>
  </si>
  <si>
    <t>Fallstein-Gymnasium Osterwieck</t>
  </si>
  <si>
    <t>JL</t>
  </si>
  <si>
    <t>302976</t>
  </si>
  <si>
    <t>Sekundarschule "Am Baumschulenweg" Genthin</t>
  </si>
  <si>
    <t>MD</t>
  </si>
  <si>
    <t>304235</t>
  </si>
  <si>
    <t>Förderschule (GB) "Kükelhaus" Magdeburg</t>
  </si>
  <si>
    <t>304270</t>
  </si>
  <si>
    <t>Förderschule (GB) am Wasserfall Magdeburg</t>
  </si>
  <si>
    <t>303143</t>
  </si>
  <si>
    <t>Förderschule mit Ausgleichskl. Makarenko Magdeburg</t>
  </si>
  <si>
    <t>303550</t>
  </si>
  <si>
    <t>Grundschule "Am Fliederhof" Magdeburg</t>
  </si>
  <si>
    <t>313318</t>
  </si>
  <si>
    <t>Grundschule "Leipziger Straße" Magdeburg</t>
  </si>
  <si>
    <t>304100</t>
  </si>
  <si>
    <t>Grundschule Friedenshöhe Magdeburg</t>
  </si>
  <si>
    <t>303741</t>
  </si>
  <si>
    <t>Grundschule Stadtfeld Magdeburg</t>
  </si>
  <si>
    <t>303280</t>
  </si>
  <si>
    <t>Gymnasium Geschwister-Scholl Magdeburg</t>
  </si>
  <si>
    <t>313820</t>
  </si>
  <si>
    <t>Editha-Gymnasium  Magdeburg</t>
  </si>
  <si>
    <t>561791</t>
  </si>
  <si>
    <t>Berufsbildende Schulen "Eike von Repgow" Magdeburg</t>
  </si>
  <si>
    <t>MSH</t>
  </si>
  <si>
    <t>202242</t>
  </si>
  <si>
    <t>Grundschule Allstedt</t>
  </si>
  <si>
    <t>200656</t>
  </si>
  <si>
    <t>Grundschule Erdeborn</t>
  </si>
  <si>
    <t>202321</t>
  </si>
  <si>
    <t>Grundschule Roßla</t>
  </si>
  <si>
    <t>203582</t>
  </si>
  <si>
    <t>Thomas-Müntzer-Grundschule Eisleben</t>
  </si>
  <si>
    <t>203615</t>
  </si>
  <si>
    <t>Sekundarschule "Am Salzigen See" Röblingen</t>
  </si>
  <si>
    <t>200183</t>
  </si>
  <si>
    <t>Sekundarschule "Martin Luther" Mansfeld</t>
  </si>
  <si>
    <t>202445</t>
  </si>
  <si>
    <t>Geschwister-Scholl-Gymnasium Sangerhausen</t>
  </si>
  <si>
    <t>200082</t>
  </si>
  <si>
    <t>Gymnasium "W. u. A. von Humboldt" Hettstedt</t>
  </si>
  <si>
    <t>SK</t>
  </si>
  <si>
    <t>202917</t>
  </si>
  <si>
    <t>Schule am Südpark (LB) Merseburg</t>
  </si>
  <si>
    <t>203266</t>
  </si>
  <si>
    <t>Grundschule Holleben</t>
  </si>
  <si>
    <t>202816</t>
  </si>
  <si>
    <t>Grundschule Joliot Curie Merseburg</t>
  </si>
  <si>
    <t>203391</t>
  </si>
  <si>
    <t>Sekundarschule "Am Petersberg" Wallwitz</t>
  </si>
  <si>
    <t>203502</t>
  </si>
  <si>
    <t>Burg-Gymnasium Wettin</t>
  </si>
  <si>
    <t>SLK</t>
  </si>
  <si>
    <t>102668</t>
  </si>
  <si>
    <t>Förderschule (GB) "Lebensweg" Bernburg</t>
  </si>
  <si>
    <t>302502</t>
  </si>
  <si>
    <t>Grundschule "G.-E.-Lessing" Calbe</t>
  </si>
  <si>
    <t>302412</t>
  </si>
  <si>
    <t>Sekundarschule "J. G. Herder" Calbe</t>
  </si>
  <si>
    <t>302243</t>
  </si>
  <si>
    <t>Ganztags-Sekundarschule "Am Tierpark" Staßfurt</t>
  </si>
  <si>
    <t>302481</t>
  </si>
  <si>
    <t>Friedrich-Schiller-Gymnasium Calbe</t>
  </si>
  <si>
    <t>112687</t>
  </si>
  <si>
    <t>Gymnasium Carolinum Bernburg</t>
  </si>
  <si>
    <t>SDL</t>
  </si>
  <si>
    <t>305045</t>
  </si>
  <si>
    <t>Ganztagsgrundschule Stendal</t>
  </si>
  <si>
    <t>301445</t>
  </si>
  <si>
    <t>Sekundarschule "Karl Marx" Osterburg</t>
  </si>
  <si>
    <t>305011</t>
  </si>
  <si>
    <t>Sekundarschule "Komarow" Stendal</t>
  </si>
  <si>
    <t>564063</t>
  </si>
  <si>
    <t>Berufsschulzentrum Stendal</t>
  </si>
  <si>
    <t>WB</t>
  </si>
  <si>
    <t>102883</t>
  </si>
  <si>
    <t>Grundschule Kemberg</t>
  </si>
  <si>
    <t>105515</t>
  </si>
  <si>
    <t>Grundschule Radis</t>
  </si>
  <si>
    <t>103051</t>
  </si>
  <si>
    <t>Sekundarschule "Heinrich Heine" Wittenberg</t>
  </si>
  <si>
    <t>117230</t>
  </si>
  <si>
    <t>Gemeinschaftsschule Friedrichstadt in Wittenberg</t>
  </si>
  <si>
    <t>563171</t>
  </si>
  <si>
    <t>Berufsbildende Schulen Wittenberg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</si>
</sst>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0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" fontId="3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 wrapText="1"/>
    </xf>
    <xf numFmtId="1" fontId="4" fillId="2" borderId="4" xfId="1" applyNumberFormat="1" applyFont="1" applyFill="1" applyBorder="1" applyAlignment="1" applyProtection="1">
      <alignment horizontal="right" vertical="center" wrapText="1"/>
    </xf>
    <xf numFmtId="1" fontId="0" fillId="2" borderId="4" xfId="0" applyNumberFormat="1" applyFont="1" applyFill="1" applyBorder="1" applyAlignment="1">
      <alignment horizontal="right" vertical="center"/>
    </xf>
    <xf numFmtId="3" fontId="0" fillId="2" borderId="7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 wrapText="1"/>
    </xf>
    <xf numFmtId="1" fontId="4" fillId="2" borderId="1" xfId="1" applyNumberFormat="1" applyFont="1" applyFill="1" applyBorder="1" applyAlignment="1" applyProtection="1">
      <alignment horizontal="right" vertical="center" wrapText="1"/>
    </xf>
    <xf numFmtId="1" fontId="0" fillId="2" borderId="1" xfId="0" applyNumberFormat="1" applyFont="1" applyFill="1" applyBorder="1" applyAlignment="1">
      <alignment horizontal="right" vertical="center"/>
    </xf>
    <xf numFmtId="3" fontId="0" fillId="2" borderId="6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 applyProtection="1">
      <alignment vertical="center"/>
    </xf>
    <xf numFmtId="0" fontId="4" fillId="2" borderId="3" xfId="0" applyFont="1" applyFill="1" applyBorder="1" applyAlignment="1" applyProtection="1">
      <alignment vertical="center" wrapText="1"/>
    </xf>
    <xf numFmtId="1" fontId="4" fillId="2" borderId="3" xfId="1" applyNumberFormat="1" applyFont="1" applyFill="1" applyBorder="1" applyAlignment="1" applyProtection="1">
      <alignment horizontal="right" vertical="center" wrapText="1"/>
    </xf>
    <xf numFmtId="1" fontId="0" fillId="2" borderId="3" xfId="0" applyNumberFormat="1" applyFont="1" applyFill="1" applyBorder="1" applyAlignment="1">
      <alignment horizontal="right" vertical="center"/>
    </xf>
    <xf numFmtId="0" fontId="0" fillId="5" borderId="9" xfId="0" applyFont="1" applyFill="1" applyBorder="1" applyAlignment="1">
      <alignment horizontal="center" vertical="center"/>
    </xf>
    <xf numFmtId="0" fontId="4" fillId="5" borderId="5" xfId="0" applyFont="1" applyFill="1" applyBorder="1" applyAlignment="1" applyProtection="1">
      <alignment vertical="center"/>
    </xf>
    <xf numFmtId="0" fontId="4" fillId="5" borderId="5" xfId="0" applyFont="1" applyFill="1" applyBorder="1" applyAlignment="1" applyProtection="1">
      <alignment vertical="center" wrapText="1"/>
    </xf>
    <xf numFmtId="1" fontId="4" fillId="5" borderId="5" xfId="1" applyNumberFormat="1" applyFont="1" applyFill="1" applyBorder="1" applyAlignment="1" applyProtection="1">
      <alignment horizontal="right" vertical="center" wrapText="1"/>
    </xf>
    <xf numFmtId="1" fontId="0" fillId="5" borderId="5" xfId="0" applyNumberFormat="1" applyFont="1" applyFill="1" applyBorder="1" applyAlignment="1">
      <alignment horizontal="right" vertical="center"/>
    </xf>
    <xf numFmtId="3" fontId="0" fillId="5" borderId="10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5" borderId="1" xfId="0" applyFont="1" applyFill="1" applyBorder="1" applyAlignment="1" applyProtection="1">
      <alignment vertical="center"/>
    </xf>
    <xf numFmtId="0" fontId="4" fillId="5" borderId="1" xfId="0" applyFont="1" applyFill="1" applyBorder="1" applyAlignment="1" applyProtection="1">
      <alignment vertical="center" wrapText="1"/>
    </xf>
    <xf numFmtId="1" fontId="4" fillId="5" borderId="1" xfId="1" applyNumberFormat="1" applyFont="1" applyFill="1" applyBorder="1" applyAlignment="1" applyProtection="1">
      <alignment horizontal="right" vertical="center" wrapText="1"/>
    </xf>
    <xf numFmtId="1" fontId="0" fillId="5" borderId="1" xfId="0" applyNumberFormat="1" applyFont="1" applyFill="1" applyBorder="1" applyAlignment="1">
      <alignment horizontal="right" vertical="center"/>
    </xf>
    <xf numFmtId="3" fontId="0" fillId="5" borderId="11" xfId="0" applyNumberFormat="1" applyFont="1" applyFill="1" applyBorder="1" applyAlignment="1">
      <alignment vertical="center"/>
    </xf>
    <xf numFmtId="1" fontId="0" fillId="5" borderId="1" xfId="1" applyNumberFormat="1" applyFont="1" applyFill="1" applyBorder="1"/>
    <xf numFmtId="0" fontId="4" fillId="5" borderId="3" xfId="0" applyFont="1" applyFill="1" applyBorder="1" applyAlignment="1" applyProtection="1">
      <alignment vertical="center"/>
    </xf>
    <xf numFmtId="0" fontId="4" fillId="5" borderId="3" xfId="0" applyFont="1" applyFill="1" applyBorder="1" applyAlignment="1" applyProtection="1">
      <alignment vertical="center" wrapText="1"/>
    </xf>
    <xf numFmtId="1" fontId="4" fillId="5" borderId="3" xfId="1" applyNumberFormat="1" applyFont="1" applyFill="1" applyBorder="1" applyAlignment="1" applyProtection="1">
      <alignment horizontal="right" vertical="center" wrapText="1"/>
    </xf>
    <xf numFmtId="1" fontId="0" fillId="5" borderId="3" xfId="0" applyNumberFormat="1" applyFont="1" applyFill="1" applyBorder="1" applyAlignment="1">
      <alignment horizontal="right" vertical="center"/>
    </xf>
    <xf numFmtId="3" fontId="0" fillId="5" borderId="13" xfId="0" applyNumberFormat="1" applyFont="1" applyFill="1" applyBorder="1" applyAlignment="1">
      <alignment vertical="center"/>
    </xf>
    <xf numFmtId="0" fontId="0" fillId="7" borderId="9" xfId="0" applyFont="1" applyFill="1" applyBorder="1" applyAlignment="1">
      <alignment horizontal="center" vertical="center"/>
    </xf>
    <xf numFmtId="0" fontId="4" fillId="7" borderId="5" xfId="0" applyFont="1" applyFill="1" applyBorder="1" applyAlignment="1" applyProtection="1">
      <alignment vertical="center"/>
    </xf>
    <xf numFmtId="0" fontId="4" fillId="7" borderId="5" xfId="0" applyFont="1" applyFill="1" applyBorder="1" applyAlignment="1" applyProtection="1">
      <alignment vertical="center" wrapText="1"/>
    </xf>
    <xf numFmtId="1" fontId="4" fillId="7" borderId="5" xfId="1" applyNumberFormat="1" applyFont="1" applyFill="1" applyBorder="1" applyAlignment="1" applyProtection="1">
      <alignment horizontal="right" vertical="center" wrapText="1"/>
    </xf>
    <xf numFmtId="1" fontId="0" fillId="7" borderId="5" xfId="0" applyNumberFormat="1" applyFont="1" applyFill="1" applyBorder="1" applyAlignment="1">
      <alignment horizontal="right" vertical="center"/>
    </xf>
    <xf numFmtId="3" fontId="0" fillId="7" borderId="10" xfId="0" applyNumberFormat="1" applyFont="1" applyFill="1" applyBorder="1" applyAlignment="1">
      <alignment vertical="center"/>
    </xf>
    <xf numFmtId="0" fontId="4" fillId="7" borderId="1" xfId="0" applyFont="1" applyFill="1" applyBorder="1" applyAlignment="1" applyProtection="1">
      <alignment vertical="center"/>
    </xf>
    <xf numFmtId="0" fontId="4" fillId="7" borderId="1" xfId="0" applyFont="1" applyFill="1" applyBorder="1" applyAlignment="1" applyProtection="1">
      <alignment vertical="center" wrapText="1"/>
    </xf>
    <xf numFmtId="1" fontId="4" fillId="7" borderId="1" xfId="1" applyNumberFormat="1" applyFont="1" applyFill="1" applyBorder="1" applyAlignment="1" applyProtection="1">
      <alignment horizontal="right" vertical="center" wrapText="1"/>
    </xf>
    <xf numFmtId="1" fontId="0" fillId="7" borderId="1" xfId="0" applyNumberFormat="1" applyFont="1" applyFill="1" applyBorder="1" applyAlignment="1">
      <alignment horizontal="right" vertical="center"/>
    </xf>
    <xf numFmtId="3" fontId="0" fillId="7" borderId="11" xfId="0" applyNumberFormat="1" applyFont="1" applyFill="1" applyBorder="1" applyAlignment="1">
      <alignment vertical="center"/>
    </xf>
    <xf numFmtId="0" fontId="4" fillId="7" borderId="8" xfId="0" applyFont="1" applyFill="1" applyBorder="1" applyAlignment="1" applyProtection="1">
      <alignment vertical="center"/>
    </xf>
    <xf numFmtId="0" fontId="4" fillId="7" borderId="8" xfId="0" applyFont="1" applyFill="1" applyBorder="1" applyAlignment="1" applyProtection="1">
      <alignment vertical="center" wrapText="1"/>
    </xf>
    <xf numFmtId="1" fontId="4" fillId="7" borderId="8" xfId="1" applyNumberFormat="1" applyFont="1" applyFill="1" applyBorder="1" applyAlignment="1" applyProtection="1">
      <alignment horizontal="right" vertical="center" wrapText="1"/>
    </xf>
    <xf numFmtId="1" fontId="0" fillId="7" borderId="8" xfId="0" applyNumberFormat="1" applyFont="1" applyFill="1" applyBorder="1" applyAlignment="1">
      <alignment horizontal="right" vertical="center"/>
    </xf>
    <xf numFmtId="3" fontId="0" fillId="7" borderId="12" xfId="0" applyNumberFormat="1" applyFont="1" applyFill="1" applyBorder="1" applyAlignment="1">
      <alignment vertical="center"/>
    </xf>
    <xf numFmtId="0" fontId="0" fillId="9" borderId="9" xfId="0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alignment vertical="center"/>
    </xf>
    <xf numFmtId="0" fontId="4" fillId="9" borderId="4" xfId="0" applyFont="1" applyFill="1" applyBorder="1" applyAlignment="1" applyProtection="1">
      <alignment vertical="center" wrapText="1"/>
    </xf>
    <xf numFmtId="1" fontId="4" fillId="9" borderId="4" xfId="1" applyNumberFormat="1" applyFont="1" applyFill="1" applyBorder="1" applyAlignment="1" applyProtection="1">
      <alignment horizontal="right" vertical="center" wrapText="1"/>
    </xf>
    <xf numFmtId="1" fontId="0" fillId="9" borderId="4" xfId="0" applyNumberFormat="1" applyFont="1" applyFill="1" applyBorder="1" applyAlignment="1">
      <alignment horizontal="right" vertical="center"/>
    </xf>
    <xf numFmtId="3" fontId="0" fillId="9" borderId="14" xfId="0" applyNumberFormat="1" applyFont="1" applyFill="1" applyBorder="1" applyAlignment="1">
      <alignment vertical="center"/>
    </xf>
    <xf numFmtId="0" fontId="4" fillId="9" borderId="1" xfId="0" applyFont="1" applyFill="1" applyBorder="1" applyAlignment="1" applyProtection="1">
      <alignment vertical="center"/>
    </xf>
    <xf numFmtId="0" fontId="4" fillId="9" borderId="1" xfId="0" applyFont="1" applyFill="1" applyBorder="1" applyAlignment="1" applyProtection="1">
      <alignment vertical="center" wrapText="1"/>
    </xf>
    <xf numFmtId="1" fontId="0" fillId="9" borderId="1" xfId="1" applyNumberFormat="1" applyFont="1" applyFill="1" applyBorder="1" applyAlignment="1">
      <alignment vertical="center"/>
    </xf>
    <xf numFmtId="1" fontId="0" fillId="9" borderId="1" xfId="0" applyNumberFormat="1" applyFont="1" applyFill="1" applyBorder="1" applyAlignment="1">
      <alignment horizontal="right" vertical="center"/>
    </xf>
    <xf numFmtId="3" fontId="0" fillId="9" borderId="11" xfId="0" applyNumberFormat="1" applyFont="1" applyFill="1" applyBorder="1" applyAlignment="1">
      <alignment vertical="center"/>
    </xf>
    <xf numFmtId="1" fontId="4" fillId="9" borderId="1" xfId="1" applyNumberFormat="1" applyFont="1" applyFill="1" applyBorder="1" applyAlignment="1" applyProtection="1">
      <alignment horizontal="right" vertical="center" wrapText="1"/>
    </xf>
    <xf numFmtId="0" fontId="4" fillId="9" borderId="3" xfId="0" applyFont="1" applyFill="1" applyBorder="1" applyAlignment="1" applyProtection="1">
      <alignment vertical="center"/>
    </xf>
    <xf numFmtId="0" fontId="4" fillId="9" borderId="3" xfId="0" applyFont="1" applyFill="1" applyBorder="1" applyAlignment="1" applyProtection="1">
      <alignment vertical="center" wrapText="1"/>
    </xf>
    <xf numFmtId="1" fontId="4" fillId="9" borderId="3" xfId="1" applyNumberFormat="1" applyFont="1" applyFill="1" applyBorder="1" applyAlignment="1" applyProtection="1">
      <alignment horizontal="right" vertical="center" wrapText="1"/>
    </xf>
    <xf numFmtId="1" fontId="0" fillId="9" borderId="3" xfId="0" applyNumberFormat="1" applyFont="1" applyFill="1" applyBorder="1" applyAlignment="1">
      <alignment horizontal="right" vertical="center"/>
    </xf>
    <xf numFmtId="3" fontId="0" fillId="9" borderId="13" xfId="0" applyNumberFormat="1" applyFont="1" applyFill="1" applyBorder="1" applyAlignment="1">
      <alignment vertical="center"/>
    </xf>
    <xf numFmtId="0" fontId="0" fillId="8" borderId="9" xfId="0" applyFont="1" applyFill="1" applyBorder="1" applyAlignment="1">
      <alignment horizontal="center" vertical="center"/>
    </xf>
    <xf numFmtId="0" fontId="4" fillId="8" borderId="5" xfId="0" applyFont="1" applyFill="1" applyBorder="1" applyAlignment="1" applyProtection="1">
      <alignment vertical="center"/>
    </xf>
    <xf numFmtId="0" fontId="4" fillId="8" borderId="5" xfId="0" applyFont="1" applyFill="1" applyBorder="1" applyAlignment="1" applyProtection="1">
      <alignment vertical="center" wrapText="1"/>
    </xf>
    <xf numFmtId="1" fontId="4" fillId="8" borderId="5" xfId="1" applyNumberFormat="1" applyFont="1" applyFill="1" applyBorder="1" applyAlignment="1" applyProtection="1">
      <alignment horizontal="right" vertical="center" wrapText="1"/>
    </xf>
    <xf numFmtId="1" fontId="0" fillId="8" borderId="5" xfId="0" applyNumberFormat="1" applyFont="1" applyFill="1" applyBorder="1" applyAlignment="1">
      <alignment horizontal="right" vertical="center"/>
    </xf>
    <xf numFmtId="3" fontId="0" fillId="8" borderId="10" xfId="0" applyNumberFormat="1" applyFont="1" applyFill="1" applyBorder="1" applyAlignment="1">
      <alignment vertical="center"/>
    </xf>
    <xf numFmtId="0" fontId="4" fillId="8" borderId="1" xfId="0" applyFont="1" applyFill="1" applyBorder="1" applyAlignment="1" applyProtection="1">
      <alignment vertical="center"/>
    </xf>
    <xf numFmtId="0" fontId="4" fillId="8" borderId="1" xfId="0" applyFont="1" applyFill="1" applyBorder="1" applyAlignment="1" applyProtection="1">
      <alignment vertical="center" wrapText="1"/>
    </xf>
    <xf numFmtId="1" fontId="4" fillId="8" borderId="1" xfId="1" applyNumberFormat="1" applyFont="1" applyFill="1" applyBorder="1" applyAlignment="1" applyProtection="1">
      <alignment horizontal="right" vertical="center" wrapText="1"/>
    </xf>
    <xf numFmtId="1" fontId="0" fillId="8" borderId="1" xfId="0" applyNumberFormat="1" applyFont="1" applyFill="1" applyBorder="1" applyAlignment="1">
      <alignment horizontal="right" vertical="center"/>
    </xf>
    <xf numFmtId="3" fontId="0" fillId="8" borderId="11" xfId="0" applyNumberFormat="1" applyFont="1" applyFill="1" applyBorder="1" applyAlignment="1">
      <alignment vertical="center"/>
    </xf>
    <xf numFmtId="0" fontId="4" fillId="8" borderId="3" xfId="0" applyFont="1" applyFill="1" applyBorder="1" applyAlignment="1" applyProtection="1">
      <alignment vertical="center"/>
    </xf>
    <xf numFmtId="0" fontId="4" fillId="8" borderId="3" xfId="0" applyFont="1" applyFill="1" applyBorder="1" applyAlignment="1" applyProtection="1">
      <alignment vertical="center" wrapText="1"/>
    </xf>
    <xf numFmtId="1" fontId="4" fillId="8" borderId="3" xfId="1" applyNumberFormat="1" applyFont="1" applyFill="1" applyBorder="1" applyAlignment="1" applyProtection="1">
      <alignment horizontal="right" vertical="center" wrapText="1"/>
    </xf>
    <xf numFmtId="1" fontId="0" fillId="8" borderId="3" xfId="0" applyNumberFormat="1" applyFont="1" applyFill="1" applyBorder="1" applyAlignment="1">
      <alignment horizontal="right" vertical="center"/>
    </xf>
    <xf numFmtId="3" fontId="0" fillId="8" borderId="13" xfId="0" applyNumberFormat="1" applyFont="1" applyFill="1" applyBorder="1" applyAlignment="1">
      <alignment vertical="center"/>
    </xf>
    <xf numFmtId="0" fontId="0" fillId="10" borderId="9" xfId="0" applyFont="1" applyFill="1" applyBorder="1" applyAlignment="1">
      <alignment horizontal="center" vertical="center"/>
    </xf>
    <xf numFmtId="0" fontId="4" fillId="10" borderId="5" xfId="0" applyFont="1" applyFill="1" applyBorder="1" applyAlignment="1" applyProtection="1">
      <alignment vertical="center"/>
    </xf>
    <xf numFmtId="0" fontId="4" fillId="10" borderId="5" xfId="0" applyFont="1" applyFill="1" applyBorder="1" applyAlignment="1" applyProtection="1">
      <alignment vertical="center" wrapText="1"/>
    </xf>
    <xf numFmtId="1" fontId="4" fillId="10" borderId="5" xfId="1" applyNumberFormat="1" applyFont="1" applyFill="1" applyBorder="1" applyAlignment="1" applyProtection="1">
      <alignment horizontal="right" vertical="center" wrapText="1"/>
    </xf>
    <xf numFmtId="1" fontId="0" fillId="10" borderId="5" xfId="0" applyNumberFormat="1" applyFont="1" applyFill="1" applyBorder="1" applyAlignment="1">
      <alignment horizontal="right" vertical="center"/>
    </xf>
    <xf numFmtId="3" fontId="0" fillId="10" borderId="10" xfId="0" applyNumberFormat="1" applyFont="1" applyFill="1" applyBorder="1" applyAlignment="1">
      <alignment vertical="center"/>
    </xf>
    <xf numFmtId="0" fontId="4" fillId="10" borderId="1" xfId="0" applyFont="1" applyFill="1" applyBorder="1" applyAlignment="1" applyProtection="1">
      <alignment vertical="center"/>
    </xf>
    <xf numFmtId="0" fontId="4" fillId="10" borderId="1" xfId="0" applyFont="1" applyFill="1" applyBorder="1" applyAlignment="1" applyProtection="1">
      <alignment vertical="center" wrapText="1"/>
    </xf>
    <xf numFmtId="1" fontId="4" fillId="10" borderId="1" xfId="1" applyNumberFormat="1" applyFont="1" applyFill="1" applyBorder="1" applyAlignment="1" applyProtection="1">
      <alignment horizontal="right" vertical="center" wrapText="1"/>
    </xf>
    <xf numFmtId="1" fontId="0" fillId="10" borderId="1" xfId="0" applyNumberFormat="1" applyFont="1" applyFill="1" applyBorder="1" applyAlignment="1">
      <alignment horizontal="right" vertical="center"/>
    </xf>
    <xf numFmtId="3" fontId="0" fillId="10" borderId="11" xfId="0" applyNumberFormat="1" applyFont="1" applyFill="1" applyBorder="1" applyAlignment="1">
      <alignment vertical="center"/>
    </xf>
    <xf numFmtId="1" fontId="0" fillId="10" borderId="1" xfId="1" applyNumberFormat="1" applyFont="1" applyFill="1" applyBorder="1" applyAlignment="1">
      <alignment vertical="center"/>
    </xf>
    <xf numFmtId="1" fontId="0" fillId="10" borderId="1" xfId="1" applyNumberFormat="1" applyFont="1" applyFill="1" applyBorder="1"/>
    <xf numFmtId="0" fontId="4" fillId="10" borderId="3" xfId="0" applyFont="1" applyFill="1" applyBorder="1" applyAlignment="1" applyProtection="1">
      <alignment vertical="center"/>
    </xf>
    <xf numFmtId="0" fontId="4" fillId="10" borderId="3" xfId="0" applyFont="1" applyFill="1" applyBorder="1" applyAlignment="1" applyProtection="1">
      <alignment vertical="center" wrapText="1"/>
    </xf>
    <xf numFmtId="1" fontId="4" fillId="10" borderId="3" xfId="1" applyNumberFormat="1" applyFont="1" applyFill="1" applyBorder="1" applyAlignment="1" applyProtection="1">
      <alignment horizontal="right" vertical="center" wrapText="1"/>
    </xf>
    <xf numFmtId="1" fontId="0" fillId="10" borderId="3" xfId="0" applyNumberFormat="1" applyFont="1" applyFill="1" applyBorder="1" applyAlignment="1">
      <alignment horizontal="right" vertical="center"/>
    </xf>
    <xf numFmtId="3" fontId="0" fillId="10" borderId="13" xfId="0" applyNumberFormat="1" applyFont="1" applyFill="1" applyBorder="1" applyAlignment="1">
      <alignment vertical="center"/>
    </xf>
    <xf numFmtId="0" fontId="0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0" fontId="4" fillId="3" borderId="5" xfId="0" applyFont="1" applyFill="1" applyBorder="1" applyAlignment="1" applyProtection="1">
      <alignment vertical="center" wrapText="1"/>
    </xf>
    <xf numFmtId="1" fontId="4" fillId="3" borderId="5" xfId="1" applyNumberFormat="1" applyFont="1" applyFill="1" applyBorder="1" applyAlignment="1" applyProtection="1">
      <alignment horizontal="right" vertical="center" wrapText="1"/>
    </xf>
    <xf numFmtId="1" fontId="0" fillId="3" borderId="5" xfId="0" applyNumberFormat="1" applyFont="1" applyFill="1" applyBorder="1" applyAlignment="1">
      <alignment horizontal="right" vertical="center"/>
    </xf>
    <xf numFmtId="3" fontId="0" fillId="3" borderId="10" xfId="0" applyNumberFormat="1" applyFont="1" applyFill="1" applyBorder="1" applyAlignment="1">
      <alignment vertical="center"/>
    </xf>
    <xf numFmtId="0" fontId="4" fillId="3" borderId="1" xfId="0" applyFont="1" applyFill="1" applyBorder="1" applyAlignment="1" applyProtection="1">
      <alignment vertical="center"/>
    </xf>
    <xf numFmtId="0" fontId="4" fillId="3" borderId="1" xfId="0" applyFont="1" applyFill="1" applyBorder="1" applyAlignment="1" applyProtection="1">
      <alignment vertical="center" wrapText="1"/>
    </xf>
    <xf numFmtId="1" fontId="4" fillId="3" borderId="1" xfId="1" applyNumberFormat="1" applyFont="1" applyFill="1" applyBorder="1" applyAlignment="1" applyProtection="1">
      <alignment horizontal="right" vertical="center" wrapText="1"/>
    </xf>
    <xf numFmtId="1" fontId="0" fillId="3" borderId="1" xfId="0" applyNumberFormat="1" applyFont="1" applyFill="1" applyBorder="1" applyAlignment="1">
      <alignment horizontal="right" vertical="center"/>
    </xf>
    <xf numFmtId="3" fontId="0" fillId="3" borderId="11" xfId="0" applyNumberFormat="1" applyFont="1" applyFill="1" applyBorder="1" applyAlignment="1">
      <alignment vertical="center"/>
    </xf>
    <xf numFmtId="0" fontId="4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vertical="center" wrapText="1"/>
    </xf>
    <xf numFmtId="1" fontId="4" fillId="3" borderId="8" xfId="1" applyNumberFormat="1" applyFont="1" applyFill="1" applyBorder="1" applyAlignment="1" applyProtection="1">
      <alignment horizontal="right" vertical="center" wrapText="1"/>
    </xf>
    <xf numFmtId="1" fontId="0" fillId="3" borderId="8" xfId="0" applyNumberFormat="1" applyFont="1" applyFill="1" applyBorder="1" applyAlignment="1">
      <alignment horizontal="right" vertical="center"/>
    </xf>
    <xf numFmtId="3" fontId="0" fillId="3" borderId="12" xfId="0" applyNumberFormat="1" applyFont="1" applyFill="1" applyBorder="1" applyAlignment="1">
      <alignment vertical="center"/>
    </xf>
    <xf numFmtId="0" fontId="0" fillId="12" borderId="9" xfId="0" applyFont="1" applyFill="1" applyBorder="1" applyAlignment="1">
      <alignment horizontal="center" vertical="center"/>
    </xf>
    <xf numFmtId="0" fontId="4" fillId="12" borderId="15" xfId="0" applyFont="1" applyFill="1" applyBorder="1" applyAlignment="1" applyProtection="1">
      <alignment vertical="center"/>
    </xf>
    <xf numFmtId="0" fontId="4" fillId="12" borderId="15" xfId="0" applyFont="1" applyFill="1" applyBorder="1" applyAlignment="1" applyProtection="1">
      <alignment vertical="center" wrapText="1"/>
    </xf>
    <xf numFmtId="1" fontId="4" fillId="12" borderId="15" xfId="1" applyNumberFormat="1" applyFont="1" applyFill="1" applyBorder="1" applyAlignment="1" applyProtection="1">
      <alignment horizontal="right" vertical="center" wrapText="1"/>
    </xf>
    <xf numFmtId="1" fontId="0" fillId="12" borderId="15" xfId="0" applyNumberFormat="1" applyFont="1" applyFill="1" applyBorder="1" applyAlignment="1">
      <alignment horizontal="right" vertical="center"/>
    </xf>
    <xf numFmtId="3" fontId="0" fillId="12" borderId="16" xfId="0" applyNumberFormat="1" applyFont="1" applyFill="1" applyBorder="1"/>
    <xf numFmtId="0" fontId="0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vertical="center"/>
    </xf>
    <xf numFmtId="0" fontId="4" fillId="4" borderId="5" xfId="0" applyFont="1" applyFill="1" applyBorder="1" applyAlignment="1" applyProtection="1">
      <alignment vertical="center" wrapText="1"/>
    </xf>
    <xf numFmtId="1" fontId="4" fillId="4" borderId="5" xfId="1" applyNumberFormat="1" applyFont="1" applyFill="1" applyBorder="1" applyAlignment="1" applyProtection="1">
      <alignment horizontal="right" vertical="center" wrapText="1"/>
    </xf>
    <xf numFmtId="1" fontId="0" fillId="4" borderId="5" xfId="0" applyNumberFormat="1" applyFont="1" applyFill="1" applyBorder="1" applyAlignment="1">
      <alignment horizontal="right" vertical="center"/>
    </xf>
    <xf numFmtId="3" fontId="0" fillId="4" borderId="10" xfId="0" applyNumberFormat="1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vertical="center" wrapText="1"/>
    </xf>
    <xf numFmtId="1" fontId="4" fillId="4" borderId="1" xfId="1" applyNumberFormat="1" applyFont="1" applyFill="1" applyBorder="1" applyAlignment="1" applyProtection="1">
      <alignment horizontal="right" vertical="center" wrapText="1"/>
    </xf>
    <xf numFmtId="1" fontId="0" fillId="4" borderId="1" xfId="0" applyNumberFormat="1" applyFont="1" applyFill="1" applyBorder="1" applyAlignment="1">
      <alignment horizontal="right" vertical="center"/>
    </xf>
    <xf numFmtId="3" fontId="0" fillId="4" borderId="11" xfId="0" applyNumberFormat="1" applyFont="1" applyFill="1" applyBorder="1" applyAlignment="1">
      <alignment vertical="center"/>
    </xf>
    <xf numFmtId="1" fontId="0" fillId="4" borderId="1" xfId="1" applyNumberFormat="1" applyFont="1" applyFill="1" applyBorder="1"/>
    <xf numFmtId="0" fontId="4" fillId="4" borderId="3" xfId="0" applyFont="1" applyFill="1" applyBorder="1" applyAlignment="1" applyProtection="1">
      <alignment vertical="center"/>
    </xf>
    <xf numFmtId="0" fontId="4" fillId="4" borderId="3" xfId="0" applyFont="1" applyFill="1" applyBorder="1" applyAlignment="1" applyProtection="1">
      <alignment vertical="center" wrapText="1"/>
    </xf>
    <xf numFmtId="1" fontId="4" fillId="4" borderId="3" xfId="1" applyNumberFormat="1" applyFont="1" applyFill="1" applyBorder="1" applyAlignment="1" applyProtection="1">
      <alignment horizontal="right" vertical="center" wrapText="1"/>
    </xf>
    <xf numFmtId="1" fontId="0" fillId="4" borderId="3" xfId="0" applyNumberFormat="1" applyFont="1" applyFill="1" applyBorder="1" applyAlignment="1">
      <alignment horizontal="right" vertical="center"/>
    </xf>
    <xf numFmtId="3" fontId="0" fillId="4" borderId="13" xfId="0" applyNumberFormat="1" applyFont="1" applyFill="1" applyBorder="1" applyAlignment="1">
      <alignment vertical="center"/>
    </xf>
    <xf numFmtId="0" fontId="0" fillId="14" borderId="9" xfId="0" applyFont="1" applyFill="1" applyBorder="1" applyAlignment="1">
      <alignment horizontal="center" vertical="center"/>
    </xf>
    <xf numFmtId="0" fontId="4" fillId="14" borderId="5" xfId="0" applyFont="1" applyFill="1" applyBorder="1" applyAlignment="1" applyProtection="1">
      <alignment vertical="center"/>
    </xf>
    <xf numFmtId="0" fontId="4" fillId="14" borderId="5" xfId="0" applyFont="1" applyFill="1" applyBorder="1" applyAlignment="1" applyProtection="1">
      <alignment vertical="center" wrapText="1"/>
    </xf>
    <xf numFmtId="1" fontId="4" fillId="14" borderId="5" xfId="1" applyNumberFormat="1" applyFont="1" applyFill="1" applyBorder="1" applyAlignment="1" applyProtection="1">
      <alignment horizontal="right" vertical="center" wrapText="1"/>
    </xf>
    <xf numFmtId="1" fontId="0" fillId="14" borderId="5" xfId="0" applyNumberFormat="1" applyFont="1" applyFill="1" applyBorder="1" applyAlignment="1">
      <alignment horizontal="right" vertical="center"/>
    </xf>
    <xf numFmtId="3" fontId="0" fillId="14" borderId="10" xfId="0" applyNumberFormat="1" applyFont="1" applyFill="1" applyBorder="1" applyAlignment="1">
      <alignment vertical="center"/>
    </xf>
    <xf numFmtId="0" fontId="4" fillId="14" borderId="1" xfId="0" applyFont="1" applyFill="1" applyBorder="1" applyAlignment="1" applyProtection="1">
      <alignment vertical="center"/>
    </xf>
    <xf numFmtId="0" fontId="4" fillId="14" borderId="1" xfId="0" applyFont="1" applyFill="1" applyBorder="1" applyAlignment="1" applyProtection="1">
      <alignment vertical="center" wrapText="1"/>
    </xf>
    <xf numFmtId="1" fontId="4" fillId="14" borderId="1" xfId="1" applyNumberFormat="1" applyFont="1" applyFill="1" applyBorder="1" applyAlignment="1" applyProtection="1">
      <alignment horizontal="right" vertical="center" wrapText="1"/>
    </xf>
    <xf numFmtId="1" fontId="0" fillId="14" borderId="1" xfId="0" applyNumberFormat="1" applyFont="1" applyFill="1" applyBorder="1" applyAlignment="1">
      <alignment horizontal="right" vertical="center"/>
    </xf>
    <xf numFmtId="3" fontId="0" fillId="14" borderId="11" xfId="0" applyNumberFormat="1" applyFont="1" applyFill="1" applyBorder="1" applyAlignment="1">
      <alignment vertical="center"/>
    </xf>
    <xf numFmtId="0" fontId="4" fillId="14" borderId="3" xfId="0" applyFont="1" applyFill="1" applyBorder="1" applyAlignment="1" applyProtection="1">
      <alignment vertical="center"/>
    </xf>
    <xf numFmtId="0" fontId="4" fillId="14" borderId="3" xfId="0" applyFont="1" applyFill="1" applyBorder="1" applyAlignment="1" applyProtection="1">
      <alignment vertical="center" wrapText="1"/>
    </xf>
    <xf numFmtId="1" fontId="4" fillId="14" borderId="3" xfId="1" applyNumberFormat="1" applyFont="1" applyFill="1" applyBorder="1" applyAlignment="1" applyProtection="1">
      <alignment horizontal="right" vertical="center" wrapText="1"/>
    </xf>
    <xf numFmtId="1" fontId="0" fillId="14" borderId="3" xfId="0" applyNumberFormat="1" applyFont="1" applyFill="1" applyBorder="1" applyAlignment="1">
      <alignment horizontal="right" vertical="center"/>
    </xf>
    <xf numFmtId="3" fontId="0" fillId="14" borderId="13" xfId="0" applyNumberFormat="1" applyFont="1" applyFill="1" applyBorder="1" applyAlignment="1">
      <alignment vertical="center"/>
    </xf>
    <xf numFmtId="0" fontId="0" fillId="13" borderId="9" xfId="0" applyFont="1" applyFill="1" applyBorder="1" applyAlignment="1">
      <alignment horizontal="center" vertical="center"/>
    </xf>
    <xf numFmtId="0" fontId="4" fillId="13" borderId="5" xfId="0" applyFont="1" applyFill="1" applyBorder="1" applyAlignment="1" applyProtection="1">
      <alignment vertical="center"/>
    </xf>
    <xf numFmtId="0" fontId="4" fillId="13" borderId="5" xfId="0" applyFont="1" applyFill="1" applyBorder="1" applyAlignment="1" applyProtection="1">
      <alignment vertical="center" wrapText="1"/>
    </xf>
    <xf numFmtId="1" fontId="0" fillId="13" borderId="5" xfId="1" applyNumberFormat="1" applyFont="1" applyFill="1" applyBorder="1" applyAlignment="1">
      <alignment vertical="center"/>
    </xf>
    <xf numFmtId="1" fontId="0" fillId="13" borderId="5" xfId="0" applyNumberFormat="1" applyFont="1" applyFill="1" applyBorder="1" applyAlignment="1">
      <alignment horizontal="right" vertical="center"/>
    </xf>
    <xf numFmtId="3" fontId="0" fillId="13" borderId="10" xfId="0" applyNumberFormat="1" applyFont="1" applyFill="1" applyBorder="1" applyAlignment="1">
      <alignment vertical="center"/>
    </xf>
    <xf numFmtId="0" fontId="4" fillId="13" borderId="1" xfId="0" applyFont="1" applyFill="1" applyBorder="1" applyAlignment="1" applyProtection="1">
      <alignment vertical="center"/>
    </xf>
    <xf numFmtId="0" fontId="4" fillId="13" borderId="1" xfId="0" applyFont="1" applyFill="1" applyBorder="1" applyAlignment="1" applyProtection="1">
      <alignment vertical="center" wrapText="1"/>
    </xf>
    <xf numFmtId="1" fontId="4" fillId="13" borderId="1" xfId="1" applyNumberFormat="1" applyFont="1" applyFill="1" applyBorder="1" applyAlignment="1" applyProtection="1">
      <alignment horizontal="right" vertical="center" wrapText="1"/>
    </xf>
    <xf numFmtId="1" fontId="0" fillId="13" borderId="1" xfId="0" applyNumberFormat="1" applyFont="1" applyFill="1" applyBorder="1" applyAlignment="1">
      <alignment horizontal="right" vertical="center"/>
    </xf>
    <xf numFmtId="3" fontId="0" fillId="13" borderId="11" xfId="0" applyNumberFormat="1" applyFont="1" applyFill="1" applyBorder="1" applyAlignment="1">
      <alignment vertical="center"/>
    </xf>
    <xf numFmtId="0" fontId="4" fillId="13" borderId="3" xfId="0" applyFont="1" applyFill="1" applyBorder="1" applyAlignment="1" applyProtection="1">
      <alignment vertical="center"/>
    </xf>
    <xf numFmtId="0" fontId="4" fillId="13" borderId="3" xfId="0" applyFont="1" applyFill="1" applyBorder="1" applyAlignment="1" applyProtection="1">
      <alignment vertical="center" wrapText="1"/>
    </xf>
    <xf numFmtId="1" fontId="0" fillId="13" borderId="3" xfId="1" applyNumberFormat="1" applyFont="1" applyFill="1" applyBorder="1"/>
    <xf numFmtId="1" fontId="0" fillId="13" borderId="3" xfId="0" applyNumberFormat="1" applyFont="1" applyFill="1" applyBorder="1" applyAlignment="1">
      <alignment horizontal="right" vertical="center"/>
    </xf>
    <xf numFmtId="3" fontId="0" fillId="13" borderId="13" xfId="0" applyNumberFormat="1" applyFont="1" applyFill="1" applyBorder="1" applyAlignment="1">
      <alignment vertical="center"/>
    </xf>
    <xf numFmtId="0" fontId="0" fillId="11" borderId="9" xfId="0" applyFont="1" applyFill="1" applyBorder="1" applyAlignment="1">
      <alignment horizontal="center" vertical="center"/>
    </xf>
    <xf numFmtId="0" fontId="4" fillId="11" borderId="5" xfId="0" applyFont="1" applyFill="1" applyBorder="1" applyAlignment="1" applyProtection="1">
      <alignment vertical="center"/>
    </xf>
    <xf numFmtId="0" fontId="4" fillId="11" borderId="5" xfId="0" applyFont="1" applyFill="1" applyBorder="1" applyAlignment="1" applyProtection="1">
      <alignment vertical="center" wrapText="1"/>
    </xf>
    <xf numFmtId="1" fontId="4" fillId="11" borderId="5" xfId="1" applyNumberFormat="1" applyFont="1" applyFill="1" applyBorder="1" applyAlignment="1" applyProtection="1">
      <alignment horizontal="right" vertical="center" wrapText="1"/>
    </xf>
    <xf numFmtId="1" fontId="0" fillId="11" borderId="5" xfId="0" applyNumberFormat="1" applyFont="1" applyFill="1" applyBorder="1" applyAlignment="1">
      <alignment horizontal="right" vertical="center"/>
    </xf>
    <xf numFmtId="3" fontId="0" fillId="11" borderId="10" xfId="0" applyNumberFormat="1" applyFont="1" applyFill="1" applyBorder="1" applyAlignment="1">
      <alignment vertical="center"/>
    </xf>
    <xf numFmtId="0" fontId="4" fillId="11" borderId="1" xfId="0" applyFont="1" applyFill="1" applyBorder="1" applyAlignment="1" applyProtection="1">
      <alignment vertical="center"/>
    </xf>
    <xf numFmtId="0" fontId="4" fillId="11" borderId="1" xfId="0" applyFont="1" applyFill="1" applyBorder="1" applyAlignment="1" applyProtection="1">
      <alignment vertical="center" wrapText="1"/>
    </xf>
    <xf numFmtId="1" fontId="4" fillId="11" borderId="1" xfId="1" applyNumberFormat="1" applyFont="1" applyFill="1" applyBorder="1" applyAlignment="1" applyProtection="1">
      <alignment horizontal="right" vertical="center" wrapText="1"/>
    </xf>
    <xf numFmtId="1" fontId="0" fillId="11" borderId="1" xfId="0" applyNumberFormat="1" applyFont="1" applyFill="1" applyBorder="1" applyAlignment="1">
      <alignment horizontal="right" vertical="center"/>
    </xf>
    <xf numFmtId="3" fontId="0" fillId="11" borderId="11" xfId="0" applyNumberFormat="1" applyFont="1" applyFill="1" applyBorder="1" applyAlignment="1">
      <alignment vertical="center"/>
    </xf>
    <xf numFmtId="0" fontId="4" fillId="11" borderId="3" xfId="0" applyFont="1" applyFill="1" applyBorder="1" applyAlignment="1" applyProtection="1">
      <alignment vertical="center"/>
    </xf>
    <xf numFmtId="0" fontId="4" fillId="11" borderId="3" xfId="0" applyFont="1" applyFill="1" applyBorder="1" applyAlignment="1" applyProtection="1">
      <alignment vertical="center" wrapText="1"/>
    </xf>
    <xf numFmtId="1" fontId="4" fillId="11" borderId="3" xfId="1" applyNumberFormat="1" applyFont="1" applyFill="1" applyBorder="1" applyAlignment="1" applyProtection="1">
      <alignment horizontal="right" vertical="center" wrapText="1"/>
    </xf>
    <xf numFmtId="1" fontId="0" fillId="11" borderId="3" xfId="0" applyNumberFormat="1" applyFont="1" applyFill="1" applyBorder="1" applyAlignment="1">
      <alignment horizontal="right" vertical="center"/>
    </xf>
    <xf numFmtId="3" fontId="0" fillId="11" borderId="13" xfId="0" applyNumberFormat="1" applyFont="1" applyFill="1" applyBorder="1" applyAlignment="1">
      <alignment vertical="center"/>
    </xf>
    <xf numFmtId="0" fontId="0" fillId="6" borderId="9" xfId="0" applyFont="1" applyFill="1" applyBorder="1" applyAlignment="1">
      <alignment horizontal="center" vertical="center"/>
    </xf>
    <xf numFmtId="0" fontId="4" fillId="6" borderId="5" xfId="0" applyFont="1" applyFill="1" applyBorder="1" applyAlignment="1" applyProtection="1">
      <alignment vertical="center"/>
    </xf>
    <xf numFmtId="0" fontId="4" fillId="6" borderId="5" xfId="0" applyFont="1" applyFill="1" applyBorder="1" applyAlignment="1" applyProtection="1">
      <alignment vertical="center" wrapText="1"/>
    </xf>
    <xf numFmtId="1" fontId="4" fillId="6" borderId="5" xfId="1" applyNumberFormat="1" applyFont="1" applyFill="1" applyBorder="1" applyAlignment="1" applyProtection="1">
      <alignment horizontal="right" vertical="center" wrapText="1"/>
    </xf>
    <xf numFmtId="1" fontId="0" fillId="6" borderId="5" xfId="0" applyNumberFormat="1" applyFont="1" applyFill="1" applyBorder="1" applyAlignment="1">
      <alignment horizontal="right" vertical="center"/>
    </xf>
    <xf numFmtId="3" fontId="0" fillId="6" borderId="10" xfId="0" applyNumberFormat="1" applyFont="1" applyFill="1" applyBorder="1" applyAlignment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 applyProtection="1">
      <alignment vertical="center" wrapText="1"/>
    </xf>
    <xf numFmtId="1" fontId="0" fillId="6" borderId="1" xfId="1" applyNumberFormat="1" applyFont="1" applyFill="1" applyBorder="1"/>
    <xf numFmtId="1" fontId="0" fillId="6" borderId="1" xfId="0" applyNumberFormat="1" applyFont="1" applyFill="1" applyBorder="1" applyAlignment="1">
      <alignment horizontal="right" vertical="center"/>
    </xf>
    <xf numFmtId="3" fontId="0" fillId="6" borderId="11" xfId="0" applyNumberFormat="1" applyFont="1" applyFill="1" applyBorder="1" applyAlignment="1">
      <alignment vertical="center"/>
    </xf>
    <xf numFmtId="0" fontId="4" fillId="6" borderId="3" xfId="0" applyFont="1" applyFill="1" applyBorder="1" applyAlignment="1" applyProtection="1">
      <alignment vertical="center"/>
    </xf>
    <xf numFmtId="0" fontId="4" fillId="6" borderId="3" xfId="0" applyFont="1" applyFill="1" applyBorder="1" applyAlignment="1" applyProtection="1">
      <alignment vertical="center" wrapText="1"/>
    </xf>
    <xf numFmtId="1" fontId="4" fillId="6" borderId="3" xfId="1" applyNumberFormat="1" applyFont="1" applyFill="1" applyBorder="1" applyAlignment="1" applyProtection="1">
      <alignment horizontal="right" vertical="center" wrapText="1"/>
    </xf>
    <xf numFmtId="1" fontId="0" fillId="6" borderId="3" xfId="0" applyNumberFormat="1" applyFont="1" applyFill="1" applyBorder="1" applyAlignment="1">
      <alignment horizontal="right" vertical="center"/>
    </xf>
    <xf numFmtId="3" fontId="0" fillId="6" borderId="13" xfId="0" applyNumberFormat="1" applyFont="1" applyFill="1" applyBorder="1" applyAlignment="1">
      <alignment vertical="center"/>
    </xf>
    <xf numFmtId="0" fontId="0" fillId="15" borderId="9" xfId="0" applyFont="1" applyFill="1" applyBorder="1" applyAlignment="1">
      <alignment horizontal="center" vertical="center"/>
    </xf>
    <xf numFmtId="0" fontId="4" fillId="15" borderId="5" xfId="0" applyFont="1" applyFill="1" applyBorder="1" applyAlignment="1" applyProtection="1">
      <alignment vertical="center"/>
    </xf>
    <xf numFmtId="0" fontId="4" fillId="15" borderId="5" xfId="0" applyFont="1" applyFill="1" applyBorder="1" applyAlignment="1" applyProtection="1">
      <alignment vertical="center" wrapText="1"/>
    </xf>
    <xf numFmtId="1" fontId="4" fillId="15" borderId="5" xfId="1" applyNumberFormat="1" applyFont="1" applyFill="1" applyBorder="1" applyAlignment="1" applyProtection="1">
      <alignment horizontal="right" vertical="center" wrapText="1"/>
    </xf>
    <xf numFmtId="1" fontId="0" fillId="15" borderId="5" xfId="0" applyNumberFormat="1" applyFont="1" applyFill="1" applyBorder="1" applyAlignment="1">
      <alignment horizontal="right" vertical="center"/>
    </xf>
    <xf numFmtId="3" fontId="0" fillId="15" borderId="10" xfId="0" applyNumberFormat="1" applyFont="1" applyFill="1" applyBorder="1" applyAlignment="1">
      <alignment vertical="center"/>
    </xf>
    <xf numFmtId="0" fontId="4" fillId="15" borderId="1" xfId="0" applyFont="1" applyFill="1" applyBorder="1" applyAlignment="1" applyProtection="1">
      <alignment vertical="center"/>
    </xf>
    <xf numFmtId="0" fontId="4" fillId="15" borderId="1" xfId="0" applyFont="1" applyFill="1" applyBorder="1" applyAlignment="1" applyProtection="1">
      <alignment vertical="center" wrapText="1"/>
    </xf>
    <xf numFmtId="1" fontId="4" fillId="15" borderId="1" xfId="1" applyNumberFormat="1" applyFont="1" applyFill="1" applyBorder="1" applyAlignment="1" applyProtection="1">
      <alignment horizontal="right" vertical="center" wrapText="1"/>
    </xf>
    <xf numFmtId="1" fontId="0" fillId="15" borderId="1" xfId="0" applyNumberFormat="1" applyFont="1" applyFill="1" applyBorder="1" applyAlignment="1">
      <alignment horizontal="right" vertical="center"/>
    </xf>
    <xf numFmtId="3" fontId="0" fillId="15" borderId="11" xfId="0" applyNumberFormat="1" applyFont="1" applyFill="1" applyBorder="1" applyAlignment="1">
      <alignment vertical="center"/>
    </xf>
    <xf numFmtId="0" fontId="4" fillId="15" borderId="8" xfId="0" applyFont="1" applyFill="1" applyBorder="1" applyAlignment="1" applyProtection="1">
      <alignment vertical="center"/>
    </xf>
    <xf numFmtId="0" fontId="4" fillId="15" borderId="8" xfId="0" applyFont="1" applyFill="1" applyBorder="1" applyAlignment="1" applyProtection="1">
      <alignment vertical="center" wrapText="1"/>
    </xf>
    <xf numFmtId="1" fontId="4" fillId="15" borderId="8" xfId="1" applyNumberFormat="1" applyFont="1" applyFill="1" applyBorder="1" applyAlignment="1" applyProtection="1">
      <alignment horizontal="right" vertical="center" wrapText="1"/>
    </xf>
    <xf numFmtId="1" fontId="0" fillId="15" borderId="8" xfId="0" applyNumberFormat="1" applyFont="1" applyFill="1" applyBorder="1" applyAlignment="1">
      <alignment horizontal="right" vertical="center"/>
    </xf>
    <xf numFmtId="3" fontId="0" fillId="15" borderId="12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right"/>
    </xf>
    <xf numFmtId="3" fontId="0" fillId="0" borderId="17" xfId="0" applyNumberFormat="1" applyFont="1" applyFill="1" applyBorder="1" applyAlignment="1">
      <alignment horizontal="right" vertical="center"/>
    </xf>
    <xf numFmtId="3" fontId="0" fillId="0" borderId="0" xfId="0" applyNumberFormat="1" applyFont="1" applyFill="1" applyAlignment="1">
      <alignment horizontal="right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6"/>
  <sheetViews>
    <sheetView tabSelected="1" workbookViewId="0">
      <selection activeCell="C4" sqref="C4"/>
    </sheetView>
  </sheetViews>
  <sheetFormatPr baseColWidth="10" defaultRowHeight="15" x14ac:dyDescent="0.25"/>
  <cols>
    <col min="1" max="1" width="11.7109375" style="7" bestFit="1" customWidth="1"/>
    <col min="2" max="2" width="14.5703125" style="7" bestFit="1" customWidth="1"/>
    <col min="3" max="3" width="14" style="7" bestFit="1" customWidth="1"/>
    <col min="4" max="4" width="12.42578125" style="7" bestFit="1" customWidth="1"/>
    <col min="5" max="5" width="37.5703125" style="7" customWidth="1"/>
    <col min="6" max="6" width="8" style="7" hidden="1" customWidth="1"/>
    <col min="7" max="7" width="8.5703125" style="7" hidden="1" customWidth="1"/>
    <col min="8" max="8" width="10.42578125" style="227" hidden="1" customWidth="1"/>
    <col min="9" max="9" width="17.42578125" style="229" bestFit="1" customWidth="1"/>
    <col min="10" max="16384" width="11.42578125" style="7"/>
  </cols>
  <sheetData>
    <row r="1" spans="1:9" ht="28.5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6" t="s">
        <v>8</v>
      </c>
    </row>
    <row r="2" spans="1:9" ht="30.75" thickBot="1" x14ac:dyDescent="0.3">
      <c r="A2" s="8">
        <v>1</v>
      </c>
      <c r="B2" s="9" t="s">
        <v>9</v>
      </c>
      <c r="C2" s="10" t="s">
        <v>10</v>
      </c>
      <c r="D2" s="10" t="s">
        <v>11</v>
      </c>
      <c r="E2" s="10" t="s">
        <v>12</v>
      </c>
      <c r="F2" s="11">
        <v>1</v>
      </c>
      <c r="G2" s="11">
        <v>0</v>
      </c>
      <c r="H2" s="12">
        <f t="shared" ref="H2:H4" si="0">F2+G2</f>
        <v>1</v>
      </c>
      <c r="I2" s="13">
        <f>2000*H2/5</f>
        <v>400</v>
      </c>
    </row>
    <row r="3" spans="1:9" ht="30.75" thickBot="1" x14ac:dyDescent="0.3">
      <c r="A3" s="8">
        <v>2</v>
      </c>
      <c r="B3" s="14" t="s">
        <v>13</v>
      </c>
      <c r="C3" s="15" t="s">
        <v>10</v>
      </c>
      <c r="D3" s="15" t="s">
        <v>14</v>
      </c>
      <c r="E3" s="15" t="s">
        <v>15</v>
      </c>
      <c r="F3" s="16">
        <v>1</v>
      </c>
      <c r="G3" s="16">
        <v>0</v>
      </c>
      <c r="H3" s="17">
        <f t="shared" si="0"/>
        <v>1</v>
      </c>
      <c r="I3" s="18">
        <f t="shared" ref="I3:I4" si="1">2000*H3/5</f>
        <v>400</v>
      </c>
    </row>
    <row r="4" spans="1:9" ht="30.75" thickBot="1" x14ac:dyDescent="0.3">
      <c r="A4" s="8">
        <v>3</v>
      </c>
      <c r="B4" s="19" t="s">
        <v>16</v>
      </c>
      <c r="C4" s="20" t="s">
        <v>10</v>
      </c>
      <c r="D4" s="20" t="s">
        <v>17</v>
      </c>
      <c r="E4" s="20" t="s">
        <v>18</v>
      </c>
      <c r="F4" s="21">
        <v>3</v>
      </c>
      <c r="G4" s="21">
        <v>0</v>
      </c>
      <c r="H4" s="22">
        <f t="shared" si="0"/>
        <v>3</v>
      </c>
      <c r="I4" s="18">
        <f t="shared" si="1"/>
        <v>1200</v>
      </c>
    </row>
    <row r="5" spans="1:9" s="29" customFormat="1" ht="30" x14ac:dyDescent="0.25">
      <c r="A5" s="23">
        <v>4</v>
      </c>
      <c r="B5" s="24" t="s">
        <v>19</v>
      </c>
      <c r="C5" s="25" t="s">
        <v>20</v>
      </c>
      <c r="D5" s="25" t="s">
        <v>21</v>
      </c>
      <c r="E5" s="25" t="s">
        <v>22</v>
      </c>
      <c r="F5" s="26">
        <v>1</v>
      </c>
      <c r="G5" s="26">
        <v>0</v>
      </c>
      <c r="H5" s="27">
        <v>1</v>
      </c>
      <c r="I5" s="28">
        <f>6000*H5/14</f>
        <v>428.57142857142856</v>
      </c>
    </row>
    <row r="6" spans="1:9" s="29" customFormat="1" ht="30" x14ac:dyDescent="0.25">
      <c r="A6" s="23">
        <v>5</v>
      </c>
      <c r="B6" s="30" t="s">
        <v>19</v>
      </c>
      <c r="C6" s="31" t="s">
        <v>20</v>
      </c>
      <c r="D6" s="31" t="s">
        <v>23</v>
      </c>
      <c r="E6" s="31" t="s">
        <v>24</v>
      </c>
      <c r="F6" s="32">
        <v>1</v>
      </c>
      <c r="G6" s="32">
        <v>0</v>
      </c>
      <c r="H6" s="33">
        <v>1</v>
      </c>
      <c r="I6" s="34">
        <f t="shared" ref="I6:I9" si="2">6000*H6/14</f>
        <v>428.57142857142856</v>
      </c>
    </row>
    <row r="7" spans="1:9" ht="30" x14ac:dyDescent="0.25">
      <c r="A7" s="23">
        <v>6</v>
      </c>
      <c r="B7" s="30" t="s">
        <v>25</v>
      </c>
      <c r="C7" s="31" t="s">
        <v>20</v>
      </c>
      <c r="D7" s="31" t="s">
        <v>26</v>
      </c>
      <c r="E7" s="31" t="s">
        <v>27</v>
      </c>
      <c r="F7" s="32">
        <v>4</v>
      </c>
      <c r="G7" s="32">
        <v>0</v>
      </c>
      <c r="H7" s="33">
        <f t="shared" ref="H7:H8" si="3">F7+G7</f>
        <v>4</v>
      </c>
      <c r="I7" s="34">
        <f t="shared" si="2"/>
        <v>1714.2857142857142</v>
      </c>
    </row>
    <row r="8" spans="1:9" ht="30" x14ac:dyDescent="0.25">
      <c r="A8" s="23">
        <v>7</v>
      </c>
      <c r="B8" s="30" t="s">
        <v>13</v>
      </c>
      <c r="C8" s="31" t="s">
        <v>20</v>
      </c>
      <c r="D8" s="31" t="s">
        <v>28</v>
      </c>
      <c r="E8" s="31" t="s">
        <v>29</v>
      </c>
      <c r="F8" s="35">
        <v>3</v>
      </c>
      <c r="G8" s="35">
        <v>0</v>
      </c>
      <c r="H8" s="33">
        <f t="shared" si="3"/>
        <v>3</v>
      </c>
      <c r="I8" s="34">
        <f t="shared" si="2"/>
        <v>1285.7142857142858</v>
      </c>
    </row>
    <row r="9" spans="1:9" ht="30.75" thickBot="1" x14ac:dyDescent="0.3">
      <c r="A9" s="23">
        <v>8</v>
      </c>
      <c r="B9" s="36" t="s">
        <v>16</v>
      </c>
      <c r="C9" s="37" t="s">
        <v>20</v>
      </c>
      <c r="D9" s="37" t="s">
        <v>30</v>
      </c>
      <c r="E9" s="37" t="s">
        <v>31</v>
      </c>
      <c r="F9" s="38">
        <v>5</v>
      </c>
      <c r="G9" s="38">
        <v>0</v>
      </c>
      <c r="H9" s="39">
        <f>F9+G9</f>
        <v>5</v>
      </c>
      <c r="I9" s="40">
        <f t="shared" si="2"/>
        <v>2142.8571428571427</v>
      </c>
    </row>
    <row r="10" spans="1:9" s="29" customFormat="1" ht="30" x14ac:dyDescent="0.25">
      <c r="A10" s="41">
        <v>9</v>
      </c>
      <c r="B10" s="42" t="s">
        <v>32</v>
      </c>
      <c r="C10" s="43" t="s">
        <v>33</v>
      </c>
      <c r="D10" s="43" t="s">
        <v>34</v>
      </c>
      <c r="E10" s="43" t="s">
        <v>35</v>
      </c>
      <c r="F10" s="44">
        <v>1</v>
      </c>
      <c r="G10" s="44">
        <v>0</v>
      </c>
      <c r="H10" s="45">
        <v>1</v>
      </c>
      <c r="I10" s="46">
        <f>8000*H10/18</f>
        <v>444.44444444444446</v>
      </c>
    </row>
    <row r="11" spans="1:9" s="29" customFormat="1" ht="30" x14ac:dyDescent="0.25">
      <c r="A11" s="41">
        <v>10</v>
      </c>
      <c r="B11" s="47" t="s">
        <v>32</v>
      </c>
      <c r="C11" s="48" t="s">
        <v>33</v>
      </c>
      <c r="D11" s="48" t="s">
        <v>36</v>
      </c>
      <c r="E11" s="48" t="s">
        <v>37</v>
      </c>
      <c r="F11" s="49">
        <v>1</v>
      </c>
      <c r="G11" s="49">
        <v>2</v>
      </c>
      <c r="H11" s="50">
        <v>3</v>
      </c>
      <c r="I11" s="51">
        <f t="shared" ref="I11:I19" si="4">8000*H11/18</f>
        <v>1333.3333333333333</v>
      </c>
    </row>
    <row r="12" spans="1:9" s="29" customFormat="1" ht="30" x14ac:dyDescent="0.25">
      <c r="A12" s="41">
        <v>11</v>
      </c>
      <c r="B12" s="47" t="s">
        <v>38</v>
      </c>
      <c r="C12" s="48" t="s">
        <v>33</v>
      </c>
      <c r="D12" s="48" t="s">
        <v>39</v>
      </c>
      <c r="E12" s="48" t="s">
        <v>40</v>
      </c>
      <c r="F12" s="49">
        <v>2</v>
      </c>
      <c r="G12" s="49">
        <v>0</v>
      </c>
      <c r="H12" s="50">
        <v>2</v>
      </c>
      <c r="I12" s="51">
        <f t="shared" si="4"/>
        <v>888.88888888888891</v>
      </c>
    </row>
    <row r="13" spans="1:9" s="29" customFormat="1" ht="30" x14ac:dyDescent="0.25">
      <c r="A13" s="41">
        <v>12</v>
      </c>
      <c r="B13" s="47" t="s">
        <v>19</v>
      </c>
      <c r="C13" s="48" t="s">
        <v>33</v>
      </c>
      <c r="D13" s="48" t="s">
        <v>41</v>
      </c>
      <c r="E13" s="48" t="s">
        <v>42</v>
      </c>
      <c r="F13" s="49">
        <v>2</v>
      </c>
      <c r="G13" s="49">
        <v>0</v>
      </c>
      <c r="H13" s="50">
        <v>2</v>
      </c>
      <c r="I13" s="51">
        <f t="shared" si="4"/>
        <v>888.88888888888891</v>
      </c>
    </row>
    <row r="14" spans="1:9" s="29" customFormat="1" ht="30" x14ac:dyDescent="0.25">
      <c r="A14" s="41">
        <v>13</v>
      </c>
      <c r="B14" s="47" t="s">
        <v>19</v>
      </c>
      <c r="C14" s="48" t="s">
        <v>33</v>
      </c>
      <c r="D14" s="48" t="s">
        <v>43</v>
      </c>
      <c r="E14" s="48" t="s">
        <v>44</v>
      </c>
      <c r="F14" s="49">
        <v>1</v>
      </c>
      <c r="G14" s="49">
        <v>1</v>
      </c>
      <c r="H14" s="50">
        <v>2</v>
      </c>
      <c r="I14" s="51">
        <f t="shared" si="4"/>
        <v>888.88888888888891</v>
      </c>
    </row>
    <row r="15" spans="1:9" s="29" customFormat="1" ht="30" x14ac:dyDescent="0.25">
      <c r="A15" s="41">
        <v>14</v>
      </c>
      <c r="B15" s="47" t="s">
        <v>19</v>
      </c>
      <c r="C15" s="48" t="s">
        <v>33</v>
      </c>
      <c r="D15" s="48" t="s">
        <v>45</v>
      </c>
      <c r="E15" s="48" t="s">
        <v>46</v>
      </c>
      <c r="F15" s="49">
        <v>1</v>
      </c>
      <c r="G15" s="49">
        <v>0</v>
      </c>
      <c r="H15" s="50">
        <v>1</v>
      </c>
      <c r="I15" s="51">
        <f t="shared" si="4"/>
        <v>444.44444444444446</v>
      </c>
    </row>
    <row r="16" spans="1:9" s="29" customFormat="1" ht="30" x14ac:dyDescent="0.25">
      <c r="A16" s="41">
        <v>15</v>
      </c>
      <c r="B16" s="47" t="s">
        <v>19</v>
      </c>
      <c r="C16" s="48" t="s">
        <v>33</v>
      </c>
      <c r="D16" s="48" t="s">
        <v>47</v>
      </c>
      <c r="E16" s="48" t="s">
        <v>48</v>
      </c>
      <c r="F16" s="49">
        <v>2</v>
      </c>
      <c r="G16" s="49">
        <v>0</v>
      </c>
      <c r="H16" s="50">
        <v>2</v>
      </c>
      <c r="I16" s="51">
        <f t="shared" si="4"/>
        <v>888.88888888888891</v>
      </c>
    </row>
    <row r="17" spans="1:9" s="29" customFormat="1" ht="30" x14ac:dyDescent="0.25">
      <c r="A17" s="41">
        <v>16</v>
      </c>
      <c r="B17" s="47" t="s">
        <v>19</v>
      </c>
      <c r="C17" s="48" t="s">
        <v>33</v>
      </c>
      <c r="D17" s="48" t="s">
        <v>49</v>
      </c>
      <c r="E17" s="48" t="s">
        <v>50</v>
      </c>
      <c r="F17" s="49">
        <v>2</v>
      </c>
      <c r="G17" s="49">
        <v>0</v>
      </c>
      <c r="H17" s="50">
        <v>2</v>
      </c>
      <c r="I17" s="51">
        <f t="shared" si="4"/>
        <v>888.88888888888891</v>
      </c>
    </row>
    <row r="18" spans="1:9" s="29" customFormat="1" ht="30" x14ac:dyDescent="0.25">
      <c r="A18" s="41">
        <v>17</v>
      </c>
      <c r="B18" s="47" t="s">
        <v>19</v>
      </c>
      <c r="C18" s="48" t="s">
        <v>33</v>
      </c>
      <c r="D18" s="48" t="s">
        <v>51</v>
      </c>
      <c r="E18" s="48" t="s">
        <v>52</v>
      </c>
      <c r="F18" s="49">
        <v>2</v>
      </c>
      <c r="G18" s="49">
        <v>0</v>
      </c>
      <c r="H18" s="50">
        <v>2</v>
      </c>
      <c r="I18" s="51">
        <f t="shared" si="4"/>
        <v>888.88888888888891</v>
      </c>
    </row>
    <row r="19" spans="1:9" s="29" customFormat="1" ht="30.75" thickBot="1" x14ac:dyDescent="0.3">
      <c r="A19" s="41">
        <v>18</v>
      </c>
      <c r="B19" s="52" t="s">
        <v>19</v>
      </c>
      <c r="C19" s="53" t="s">
        <v>33</v>
      </c>
      <c r="D19" s="53" t="s">
        <v>53</v>
      </c>
      <c r="E19" s="53" t="s">
        <v>54</v>
      </c>
      <c r="F19" s="54">
        <v>1</v>
      </c>
      <c r="G19" s="54">
        <v>0</v>
      </c>
      <c r="H19" s="55">
        <v>1</v>
      </c>
      <c r="I19" s="56">
        <f t="shared" si="4"/>
        <v>444.44444444444446</v>
      </c>
    </row>
    <row r="20" spans="1:9" s="29" customFormat="1" ht="30" x14ac:dyDescent="0.25">
      <c r="A20" s="57">
        <v>19</v>
      </c>
      <c r="B20" s="58" t="s">
        <v>32</v>
      </c>
      <c r="C20" s="59" t="s">
        <v>55</v>
      </c>
      <c r="D20" s="59" t="s">
        <v>56</v>
      </c>
      <c r="E20" s="59" t="s">
        <v>57</v>
      </c>
      <c r="F20" s="60">
        <v>0</v>
      </c>
      <c r="G20" s="60">
        <v>3</v>
      </c>
      <c r="H20" s="61">
        <v>3</v>
      </c>
      <c r="I20" s="62">
        <f>3000*H20/7</f>
        <v>1285.7142857142858</v>
      </c>
    </row>
    <row r="21" spans="1:9" s="29" customFormat="1" ht="30" x14ac:dyDescent="0.25">
      <c r="A21" s="57">
        <v>20</v>
      </c>
      <c r="B21" s="63" t="s">
        <v>19</v>
      </c>
      <c r="C21" s="64" t="s">
        <v>55</v>
      </c>
      <c r="D21" s="64" t="s">
        <v>58</v>
      </c>
      <c r="E21" s="64" t="s">
        <v>59</v>
      </c>
      <c r="F21" s="65">
        <v>1</v>
      </c>
      <c r="G21" s="65">
        <v>0</v>
      </c>
      <c r="H21" s="66">
        <v>1</v>
      </c>
      <c r="I21" s="67">
        <f t="shared" ref="I21:I24" si="5">3000*H21/7</f>
        <v>428.57142857142856</v>
      </c>
    </row>
    <row r="22" spans="1:9" ht="30" x14ac:dyDescent="0.25">
      <c r="A22" s="57">
        <v>21</v>
      </c>
      <c r="B22" s="63" t="s">
        <v>25</v>
      </c>
      <c r="C22" s="64" t="s">
        <v>55</v>
      </c>
      <c r="D22" s="64" t="s">
        <v>60</v>
      </c>
      <c r="E22" s="64" t="s">
        <v>61</v>
      </c>
      <c r="F22" s="68">
        <v>1</v>
      </c>
      <c r="G22" s="68">
        <v>0</v>
      </c>
      <c r="H22" s="66">
        <f t="shared" ref="H22" si="6">F22+G22</f>
        <v>1</v>
      </c>
      <c r="I22" s="67">
        <f t="shared" si="5"/>
        <v>428.57142857142856</v>
      </c>
    </row>
    <row r="23" spans="1:9" ht="30" x14ac:dyDescent="0.25">
      <c r="A23" s="57">
        <v>22</v>
      </c>
      <c r="B23" s="63" t="s">
        <v>13</v>
      </c>
      <c r="C23" s="64" t="s">
        <v>55</v>
      </c>
      <c r="D23" s="64" t="s">
        <v>62</v>
      </c>
      <c r="E23" s="64" t="s">
        <v>63</v>
      </c>
      <c r="F23" s="68">
        <v>1</v>
      </c>
      <c r="G23" s="68">
        <v>0</v>
      </c>
      <c r="H23" s="66">
        <v>1</v>
      </c>
      <c r="I23" s="67">
        <f t="shared" si="5"/>
        <v>428.57142857142856</v>
      </c>
    </row>
    <row r="24" spans="1:9" ht="30.75" thickBot="1" x14ac:dyDescent="0.3">
      <c r="A24" s="57">
        <v>23</v>
      </c>
      <c r="B24" s="69" t="s">
        <v>13</v>
      </c>
      <c r="C24" s="70" t="s">
        <v>55</v>
      </c>
      <c r="D24" s="70" t="s">
        <v>64</v>
      </c>
      <c r="E24" s="70" t="s">
        <v>65</v>
      </c>
      <c r="F24" s="71">
        <v>1</v>
      </c>
      <c r="G24" s="71">
        <v>0</v>
      </c>
      <c r="H24" s="72">
        <v>1</v>
      </c>
      <c r="I24" s="73">
        <f t="shared" si="5"/>
        <v>428.57142857142856</v>
      </c>
    </row>
    <row r="25" spans="1:9" s="29" customFormat="1" ht="30" x14ac:dyDescent="0.25">
      <c r="A25" s="74">
        <v>24</v>
      </c>
      <c r="B25" s="75" t="s">
        <v>66</v>
      </c>
      <c r="C25" s="76" t="s">
        <v>67</v>
      </c>
      <c r="D25" s="76" t="s">
        <v>68</v>
      </c>
      <c r="E25" s="76" t="s">
        <v>69</v>
      </c>
      <c r="F25" s="77">
        <v>2</v>
      </c>
      <c r="G25" s="77">
        <v>1</v>
      </c>
      <c r="H25" s="78">
        <v>3</v>
      </c>
      <c r="I25" s="79">
        <f>11000*H25/26</f>
        <v>1269.2307692307693</v>
      </c>
    </row>
    <row r="26" spans="1:9" s="29" customFormat="1" ht="30" x14ac:dyDescent="0.25">
      <c r="A26" s="74">
        <v>25</v>
      </c>
      <c r="B26" s="80" t="s">
        <v>19</v>
      </c>
      <c r="C26" s="81" t="s">
        <v>67</v>
      </c>
      <c r="D26" s="81" t="s">
        <v>70</v>
      </c>
      <c r="E26" s="81" t="s">
        <v>71</v>
      </c>
      <c r="F26" s="82">
        <v>1</v>
      </c>
      <c r="G26" s="82">
        <v>0</v>
      </c>
      <c r="H26" s="83">
        <v>1</v>
      </c>
      <c r="I26" s="84">
        <f t="shared" ref="I26:I30" si="7">11000*H26/26</f>
        <v>423.07692307692309</v>
      </c>
    </row>
    <row r="27" spans="1:9" s="29" customFormat="1" ht="30" x14ac:dyDescent="0.25">
      <c r="A27" s="74">
        <v>26</v>
      </c>
      <c r="B27" s="80" t="s">
        <v>19</v>
      </c>
      <c r="C27" s="81" t="s">
        <v>67</v>
      </c>
      <c r="D27" s="81" t="s">
        <v>72</v>
      </c>
      <c r="E27" s="81" t="s">
        <v>73</v>
      </c>
      <c r="F27" s="82">
        <v>0</v>
      </c>
      <c r="G27" s="82">
        <v>1</v>
      </c>
      <c r="H27" s="83">
        <v>1</v>
      </c>
      <c r="I27" s="84">
        <f t="shared" si="7"/>
        <v>423.07692307692309</v>
      </c>
    </row>
    <row r="28" spans="1:9" ht="30" x14ac:dyDescent="0.25">
      <c r="A28" s="74">
        <v>27</v>
      </c>
      <c r="B28" s="80" t="s">
        <v>13</v>
      </c>
      <c r="C28" s="81" t="s">
        <v>67</v>
      </c>
      <c r="D28" s="81" t="s">
        <v>74</v>
      </c>
      <c r="E28" s="81" t="s">
        <v>75</v>
      </c>
      <c r="F28" s="82">
        <v>1</v>
      </c>
      <c r="G28" s="82">
        <v>0</v>
      </c>
      <c r="H28" s="83">
        <f>F28+G28+6</f>
        <v>7</v>
      </c>
      <c r="I28" s="84">
        <f t="shared" si="7"/>
        <v>2961.5384615384614</v>
      </c>
    </row>
    <row r="29" spans="1:9" ht="30" x14ac:dyDescent="0.25">
      <c r="A29" s="74">
        <v>28</v>
      </c>
      <c r="B29" s="80" t="s">
        <v>13</v>
      </c>
      <c r="C29" s="81" t="s">
        <v>67</v>
      </c>
      <c r="D29" s="81" t="s">
        <v>76</v>
      </c>
      <c r="E29" s="81" t="s">
        <v>77</v>
      </c>
      <c r="F29" s="82">
        <v>1</v>
      </c>
      <c r="G29" s="82">
        <v>0</v>
      </c>
      <c r="H29" s="83">
        <f t="shared" ref="H29:H30" si="8">F29+G29</f>
        <v>1</v>
      </c>
      <c r="I29" s="84">
        <f t="shared" si="7"/>
        <v>423.07692307692309</v>
      </c>
    </row>
    <row r="30" spans="1:9" ht="30.75" thickBot="1" x14ac:dyDescent="0.3">
      <c r="A30" s="74">
        <v>29</v>
      </c>
      <c r="B30" s="85" t="s">
        <v>16</v>
      </c>
      <c r="C30" s="86" t="s">
        <v>67</v>
      </c>
      <c r="D30" s="86" t="s">
        <v>78</v>
      </c>
      <c r="E30" s="86" t="s">
        <v>79</v>
      </c>
      <c r="F30" s="87">
        <v>13</v>
      </c>
      <c r="G30" s="87">
        <v>0</v>
      </c>
      <c r="H30" s="88">
        <f t="shared" si="8"/>
        <v>13</v>
      </c>
      <c r="I30" s="89">
        <f t="shared" si="7"/>
        <v>5500</v>
      </c>
    </row>
    <row r="31" spans="1:9" s="29" customFormat="1" ht="30" x14ac:dyDescent="0.25">
      <c r="A31" s="90">
        <v>30</v>
      </c>
      <c r="B31" s="91" t="s">
        <v>32</v>
      </c>
      <c r="C31" s="92" t="s">
        <v>80</v>
      </c>
      <c r="D31" s="92" t="s">
        <v>81</v>
      </c>
      <c r="E31" s="92" t="s">
        <v>82</v>
      </c>
      <c r="F31" s="93">
        <v>0</v>
      </c>
      <c r="G31" s="93">
        <v>1</v>
      </c>
      <c r="H31" s="94">
        <v>1</v>
      </c>
      <c r="I31" s="95">
        <f>22000*H31/51</f>
        <v>431.37254901960785</v>
      </c>
    </row>
    <row r="32" spans="1:9" s="29" customFormat="1" ht="30" x14ac:dyDescent="0.25">
      <c r="A32" s="90">
        <v>31</v>
      </c>
      <c r="B32" s="96" t="s">
        <v>32</v>
      </c>
      <c r="C32" s="97" t="s">
        <v>80</v>
      </c>
      <c r="D32" s="97" t="s">
        <v>83</v>
      </c>
      <c r="E32" s="97" t="s">
        <v>84</v>
      </c>
      <c r="F32" s="98">
        <v>4</v>
      </c>
      <c r="G32" s="98">
        <v>6</v>
      </c>
      <c r="H32" s="99">
        <v>10</v>
      </c>
      <c r="I32" s="100">
        <f t="shared" ref="I32:I48" si="9">22000*H32/51</f>
        <v>4313.7254901960787</v>
      </c>
    </row>
    <row r="33" spans="1:9" s="29" customFormat="1" ht="30" x14ac:dyDescent="0.25">
      <c r="A33" s="90">
        <v>32</v>
      </c>
      <c r="B33" s="96" t="s">
        <v>32</v>
      </c>
      <c r="C33" s="97" t="s">
        <v>80</v>
      </c>
      <c r="D33" s="97" t="s">
        <v>85</v>
      </c>
      <c r="E33" s="97" t="s">
        <v>86</v>
      </c>
      <c r="F33" s="98">
        <v>2</v>
      </c>
      <c r="G33" s="98">
        <v>2</v>
      </c>
      <c r="H33" s="99">
        <v>4</v>
      </c>
      <c r="I33" s="100">
        <f t="shared" si="9"/>
        <v>1725.4901960784314</v>
      </c>
    </row>
    <row r="34" spans="1:9" s="29" customFormat="1" ht="30" x14ac:dyDescent="0.25">
      <c r="A34" s="90">
        <v>33</v>
      </c>
      <c r="B34" s="96" t="s">
        <v>19</v>
      </c>
      <c r="C34" s="97" t="s">
        <v>80</v>
      </c>
      <c r="D34" s="97" t="s">
        <v>87</v>
      </c>
      <c r="E34" s="97" t="s">
        <v>88</v>
      </c>
      <c r="F34" s="98">
        <v>4</v>
      </c>
      <c r="G34" s="98">
        <v>0</v>
      </c>
      <c r="H34" s="99">
        <v>4</v>
      </c>
      <c r="I34" s="100">
        <f t="shared" si="9"/>
        <v>1725.4901960784314</v>
      </c>
    </row>
    <row r="35" spans="1:9" s="29" customFormat="1" ht="30" x14ac:dyDescent="0.25">
      <c r="A35" s="90">
        <v>34</v>
      </c>
      <c r="B35" s="96" t="s">
        <v>19</v>
      </c>
      <c r="C35" s="97" t="s">
        <v>80</v>
      </c>
      <c r="D35" s="97" t="s">
        <v>89</v>
      </c>
      <c r="E35" s="97" t="s">
        <v>90</v>
      </c>
      <c r="F35" s="98">
        <v>2</v>
      </c>
      <c r="G35" s="98">
        <v>0</v>
      </c>
      <c r="H35" s="99">
        <v>2</v>
      </c>
      <c r="I35" s="100">
        <f t="shared" si="9"/>
        <v>862.74509803921569</v>
      </c>
    </row>
    <row r="36" spans="1:9" s="29" customFormat="1" ht="30" x14ac:dyDescent="0.25">
      <c r="A36" s="90">
        <v>35</v>
      </c>
      <c r="B36" s="96" t="s">
        <v>19</v>
      </c>
      <c r="C36" s="97" t="s">
        <v>80</v>
      </c>
      <c r="D36" s="97" t="s">
        <v>91</v>
      </c>
      <c r="E36" s="97" t="s">
        <v>92</v>
      </c>
      <c r="F36" s="98">
        <v>2</v>
      </c>
      <c r="G36" s="98">
        <v>0</v>
      </c>
      <c r="H36" s="99">
        <v>2</v>
      </c>
      <c r="I36" s="100">
        <f t="shared" si="9"/>
        <v>862.74509803921569</v>
      </c>
    </row>
    <row r="37" spans="1:9" s="29" customFormat="1" ht="30" x14ac:dyDescent="0.25">
      <c r="A37" s="90">
        <v>36</v>
      </c>
      <c r="B37" s="96" t="s">
        <v>19</v>
      </c>
      <c r="C37" s="97" t="s">
        <v>80</v>
      </c>
      <c r="D37" s="97" t="s">
        <v>93</v>
      </c>
      <c r="E37" s="97" t="s">
        <v>94</v>
      </c>
      <c r="F37" s="98">
        <v>0</v>
      </c>
      <c r="G37" s="98">
        <v>1</v>
      </c>
      <c r="H37" s="99">
        <v>1</v>
      </c>
      <c r="I37" s="100">
        <f t="shared" si="9"/>
        <v>431.37254901960785</v>
      </c>
    </row>
    <row r="38" spans="1:9" s="29" customFormat="1" ht="30" x14ac:dyDescent="0.25">
      <c r="A38" s="90">
        <v>37</v>
      </c>
      <c r="B38" s="96" t="s">
        <v>19</v>
      </c>
      <c r="C38" s="97" t="s">
        <v>80</v>
      </c>
      <c r="D38" s="97" t="s">
        <v>95</v>
      </c>
      <c r="E38" s="97" t="s">
        <v>96</v>
      </c>
      <c r="F38" s="98">
        <v>1</v>
      </c>
      <c r="G38" s="98">
        <v>1</v>
      </c>
      <c r="H38" s="99">
        <v>2</v>
      </c>
      <c r="I38" s="100">
        <f t="shared" si="9"/>
        <v>862.74509803921569</v>
      </c>
    </row>
    <row r="39" spans="1:9" s="29" customFormat="1" ht="30" x14ac:dyDescent="0.25">
      <c r="A39" s="90">
        <v>38</v>
      </c>
      <c r="B39" s="96" t="s">
        <v>19</v>
      </c>
      <c r="C39" s="97" t="s">
        <v>80</v>
      </c>
      <c r="D39" s="97" t="s">
        <v>97</v>
      </c>
      <c r="E39" s="97" t="s">
        <v>98</v>
      </c>
      <c r="F39" s="98">
        <v>1</v>
      </c>
      <c r="G39" s="98">
        <v>1</v>
      </c>
      <c r="H39" s="99">
        <v>2</v>
      </c>
      <c r="I39" s="100">
        <f t="shared" si="9"/>
        <v>862.74509803921569</v>
      </c>
    </row>
    <row r="40" spans="1:9" s="29" customFormat="1" ht="30" x14ac:dyDescent="0.25">
      <c r="A40" s="90">
        <v>39</v>
      </c>
      <c r="B40" s="96" t="s">
        <v>19</v>
      </c>
      <c r="C40" s="97" t="s">
        <v>80</v>
      </c>
      <c r="D40" s="97" t="s">
        <v>99</v>
      </c>
      <c r="E40" s="97" t="s">
        <v>100</v>
      </c>
      <c r="F40" s="98">
        <v>3</v>
      </c>
      <c r="G40" s="98">
        <v>0</v>
      </c>
      <c r="H40" s="99">
        <v>3</v>
      </c>
      <c r="I40" s="100">
        <f t="shared" si="9"/>
        <v>1294.1176470588234</v>
      </c>
    </row>
    <row r="41" spans="1:9" s="29" customFormat="1" ht="30" x14ac:dyDescent="0.25">
      <c r="A41" s="90">
        <v>40</v>
      </c>
      <c r="B41" s="96" t="s">
        <v>19</v>
      </c>
      <c r="C41" s="97" t="s">
        <v>80</v>
      </c>
      <c r="D41" s="97" t="s">
        <v>101</v>
      </c>
      <c r="E41" s="97" t="s">
        <v>102</v>
      </c>
      <c r="F41" s="98">
        <v>1</v>
      </c>
      <c r="G41" s="98">
        <v>0</v>
      </c>
      <c r="H41" s="99">
        <v>1</v>
      </c>
      <c r="I41" s="100">
        <f t="shared" si="9"/>
        <v>431.37254901960785</v>
      </c>
    </row>
    <row r="42" spans="1:9" s="29" customFormat="1" ht="30" x14ac:dyDescent="0.25">
      <c r="A42" s="90">
        <v>41</v>
      </c>
      <c r="B42" s="96" t="s">
        <v>19</v>
      </c>
      <c r="C42" s="97" t="s">
        <v>80</v>
      </c>
      <c r="D42" s="97" t="s">
        <v>103</v>
      </c>
      <c r="E42" s="97" t="s">
        <v>104</v>
      </c>
      <c r="F42" s="98">
        <v>1</v>
      </c>
      <c r="G42" s="98">
        <v>0</v>
      </c>
      <c r="H42" s="99">
        <v>1</v>
      </c>
      <c r="I42" s="100">
        <f t="shared" si="9"/>
        <v>431.37254901960785</v>
      </c>
    </row>
    <row r="43" spans="1:9" s="29" customFormat="1" ht="30" x14ac:dyDescent="0.25">
      <c r="A43" s="90">
        <v>42</v>
      </c>
      <c r="B43" s="96" t="s">
        <v>19</v>
      </c>
      <c r="C43" s="97" t="s">
        <v>80</v>
      </c>
      <c r="D43" s="97" t="s">
        <v>105</v>
      </c>
      <c r="E43" s="97" t="s">
        <v>106</v>
      </c>
      <c r="F43" s="98">
        <v>1</v>
      </c>
      <c r="G43" s="98">
        <v>0</v>
      </c>
      <c r="H43" s="99">
        <v>1</v>
      </c>
      <c r="I43" s="100">
        <f t="shared" si="9"/>
        <v>431.37254901960785</v>
      </c>
    </row>
    <row r="44" spans="1:9" s="29" customFormat="1" ht="30" x14ac:dyDescent="0.25">
      <c r="A44" s="90">
        <v>43</v>
      </c>
      <c r="B44" s="96" t="s">
        <v>19</v>
      </c>
      <c r="C44" s="97" t="s">
        <v>80</v>
      </c>
      <c r="D44" s="97" t="s">
        <v>107</v>
      </c>
      <c r="E44" s="97" t="s">
        <v>108</v>
      </c>
      <c r="F44" s="101">
        <v>1</v>
      </c>
      <c r="G44" s="101">
        <v>1</v>
      </c>
      <c r="H44" s="99">
        <v>2</v>
      </c>
      <c r="I44" s="100">
        <f t="shared" si="9"/>
        <v>862.74509803921569</v>
      </c>
    </row>
    <row r="45" spans="1:9" ht="30" x14ac:dyDescent="0.25">
      <c r="A45" s="90">
        <v>44</v>
      </c>
      <c r="B45" s="96" t="s">
        <v>25</v>
      </c>
      <c r="C45" s="97" t="s">
        <v>80</v>
      </c>
      <c r="D45" s="97" t="s">
        <v>109</v>
      </c>
      <c r="E45" s="97" t="s">
        <v>110</v>
      </c>
      <c r="F45" s="98">
        <v>6</v>
      </c>
      <c r="G45" s="98">
        <v>0</v>
      </c>
      <c r="H45" s="99">
        <f t="shared" ref="H45" si="10">F45+G45</f>
        <v>6</v>
      </c>
      <c r="I45" s="100">
        <f t="shared" si="9"/>
        <v>2588.2352941176468</v>
      </c>
    </row>
    <row r="46" spans="1:9" ht="30" x14ac:dyDescent="0.25">
      <c r="A46" s="90">
        <v>45</v>
      </c>
      <c r="B46" s="96" t="s">
        <v>13</v>
      </c>
      <c r="C46" s="97" t="s">
        <v>80</v>
      </c>
      <c r="D46" s="97" t="s">
        <v>111</v>
      </c>
      <c r="E46" s="97" t="s">
        <v>112</v>
      </c>
      <c r="F46" s="98">
        <v>6</v>
      </c>
      <c r="G46" s="98">
        <v>0</v>
      </c>
      <c r="H46" s="99">
        <v>6</v>
      </c>
      <c r="I46" s="100">
        <f t="shared" si="9"/>
        <v>2588.2352941176468</v>
      </c>
    </row>
    <row r="47" spans="1:9" ht="30" x14ac:dyDescent="0.25">
      <c r="A47" s="90">
        <v>46</v>
      </c>
      <c r="B47" s="96" t="s">
        <v>113</v>
      </c>
      <c r="C47" s="97" t="s">
        <v>80</v>
      </c>
      <c r="D47" s="97" t="s">
        <v>114</v>
      </c>
      <c r="E47" s="97" t="s">
        <v>115</v>
      </c>
      <c r="F47" s="102">
        <v>1</v>
      </c>
      <c r="G47" s="102">
        <v>0</v>
      </c>
      <c r="H47" s="99">
        <v>1</v>
      </c>
      <c r="I47" s="100">
        <f t="shared" si="9"/>
        <v>431.37254901960785</v>
      </c>
    </row>
    <row r="48" spans="1:9" ht="30.75" thickBot="1" x14ac:dyDescent="0.3">
      <c r="A48" s="90">
        <v>47</v>
      </c>
      <c r="B48" s="103" t="s">
        <v>116</v>
      </c>
      <c r="C48" s="104" t="s">
        <v>80</v>
      </c>
      <c r="D48" s="104" t="s">
        <v>117</v>
      </c>
      <c r="E48" s="104" t="s">
        <v>118</v>
      </c>
      <c r="F48" s="105">
        <v>2</v>
      </c>
      <c r="G48" s="105">
        <v>0</v>
      </c>
      <c r="H48" s="106">
        <v>2</v>
      </c>
      <c r="I48" s="107">
        <f t="shared" si="9"/>
        <v>862.74509803921569</v>
      </c>
    </row>
    <row r="49" spans="1:9" s="29" customFormat="1" ht="30" x14ac:dyDescent="0.25">
      <c r="A49" s="108">
        <v>48</v>
      </c>
      <c r="B49" s="109" t="s">
        <v>32</v>
      </c>
      <c r="C49" s="110" t="s">
        <v>119</v>
      </c>
      <c r="D49" s="110" t="s">
        <v>120</v>
      </c>
      <c r="E49" s="110" t="s">
        <v>121</v>
      </c>
      <c r="F49" s="111">
        <v>1</v>
      </c>
      <c r="G49" s="111">
        <v>0</v>
      </c>
      <c r="H49" s="112">
        <v>1</v>
      </c>
      <c r="I49" s="113">
        <f>7500*H49/17</f>
        <v>441.1764705882353</v>
      </c>
    </row>
    <row r="50" spans="1:9" s="29" customFormat="1" ht="30" x14ac:dyDescent="0.25">
      <c r="A50" s="108">
        <v>49</v>
      </c>
      <c r="B50" s="114" t="s">
        <v>19</v>
      </c>
      <c r="C50" s="115" t="s">
        <v>119</v>
      </c>
      <c r="D50" s="115" t="s">
        <v>122</v>
      </c>
      <c r="E50" s="115" t="s">
        <v>123</v>
      </c>
      <c r="F50" s="116">
        <v>1</v>
      </c>
      <c r="G50" s="116">
        <v>0</v>
      </c>
      <c r="H50" s="117">
        <v>1</v>
      </c>
      <c r="I50" s="118">
        <f t="shared" ref="I50:I55" si="11">7500*H50/17</f>
        <v>441.1764705882353</v>
      </c>
    </row>
    <row r="51" spans="1:9" s="29" customFormat="1" ht="30" x14ac:dyDescent="0.25">
      <c r="A51" s="108">
        <v>50</v>
      </c>
      <c r="B51" s="114" t="s">
        <v>19</v>
      </c>
      <c r="C51" s="115" t="s">
        <v>119</v>
      </c>
      <c r="D51" s="115" t="s">
        <v>124</v>
      </c>
      <c r="E51" s="115" t="s">
        <v>125</v>
      </c>
      <c r="F51" s="116">
        <v>3</v>
      </c>
      <c r="G51" s="116">
        <v>0</v>
      </c>
      <c r="H51" s="117">
        <v>3</v>
      </c>
      <c r="I51" s="118">
        <f t="shared" si="11"/>
        <v>1323.5294117647059</v>
      </c>
    </row>
    <row r="52" spans="1:9" ht="30" x14ac:dyDescent="0.25">
      <c r="A52" s="108">
        <v>51</v>
      </c>
      <c r="B52" s="114" t="s">
        <v>25</v>
      </c>
      <c r="C52" s="115" t="s">
        <v>119</v>
      </c>
      <c r="D52" s="115" t="s">
        <v>126</v>
      </c>
      <c r="E52" s="115" t="s">
        <v>127</v>
      </c>
      <c r="F52" s="116">
        <v>1</v>
      </c>
      <c r="G52" s="116">
        <v>0</v>
      </c>
      <c r="H52" s="117">
        <v>1</v>
      </c>
      <c r="I52" s="118">
        <f t="shared" si="11"/>
        <v>441.1764705882353</v>
      </c>
    </row>
    <row r="53" spans="1:9" ht="30" x14ac:dyDescent="0.25">
      <c r="A53" s="108">
        <v>52</v>
      </c>
      <c r="B53" s="114" t="s">
        <v>9</v>
      </c>
      <c r="C53" s="115" t="s">
        <v>119</v>
      </c>
      <c r="D53" s="115" t="s">
        <v>128</v>
      </c>
      <c r="E53" s="115" t="s">
        <v>129</v>
      </c>
      <c r="F53" s="116">
        <v>1</v>
      </c>
      <c r="G53" s="116">
        <v>0</v>
      </c>
      <c r="H53" s="117">
        <v>1</v>
      </c>
      <c r="I53" s="118">
        <f t="shared" si="11"/>
        <v>441.1764705882353</v>
      </c>
    </row>
    <row r="54" spans="1:9" ht="30" x14ac:dyDescent="0.25">
      <c r="A54" s="108">
        <v>53</v>
      </c>
      <c r="B54" s="114" t="s">
        <v>13</v>
      </c>
      <c r="C54" s="115" t="s">
        <v>119</v>
      </c>
      <c r="D54" s="115" t="s">
        <v>130</v>
      </c>
      <c r="E54" s="115" t="s">
        <v>131</v>
      </c>
      <c r="F54" s="116">
        <v>2</v>
      </c>
      <c r="G54" s="116">
        <v>3</v>
      </c>
      <c r="H54" s="117">
        <v>5</v>
      </c>
      <c r="I54" s="118">
        <f t="shared" si="11"/>
        <v>2205.8823529411766</v>
      </c>
    </row>
    <row r="55" spans="1:9" ht="30.75" thickBot="1" x14ac:dyDescent="0.3">
      <c r="A55" s="108">
        <v>54</v>
      </c>
      <c r="B55" s="119" t="s">
        <v>13</v>
      </c>
      <c r="C55" s="120" t="s">
        <v>119</v>
      </c>
      <c r="D55" s="120" t="s">
        <v>132</v>
      </c>
      <c r="E55" s="120" t="s">
        <v>133</v>
      </c>
      <c r="F55" s="121">
        <v>0</v>
      </c>
      <c r="G55" s="121">
        <v>0</v>
      </c>
      <c r="H55" s="122">
        <v>5</v>
      </c>
      <c r="I55" s="123">
        <f t="shared" si="11"/>
        <v>2205.8823529411766</v>
      </c>
    </row>
    <row r="56" spans="1:9" ht="30.75" thickBot="1" x14ac:dyDescent="0.3">
      <c r="A56" s="124">
        <v>55</v>
      </c>
      <c r="B56" s="125" t="s">
        <v>25</v>
      </c>
      <c r="C56" s="126" t="s">
        <v>134</v>
      </c>
      <c r="D56" s="126" t="s">
        <v>135</v>
      </c>
      <c r="E56" s="126" t="s">
        <v>136</v>
      </c>
      <c r="F56" s="127">
        <v>2</v>
      </c>
      <c r="G56" s="127">
        <v>0</v>
      </c>
      <c r="H56" s="128">
        <f t="shared" ref="H56" si="12">F56+G56</f>
        <v>2</v>
      </c>
      <c r="I56" s="129">
        <f>1000*H56/2</f>
        <v>1000</v>
      </c>
    </row>
    <row r="57" spans="1:9" s="29" customFormat="1" ht="30" x14ac:dyDescent="0.25">
      <c r="A57" s="130">
        <v>56</v>
      </c>
      <c r="B57" s="131" t="s">
        <v>32</v>
      </c>
      <c r="C57" s="132" t="s">
        <v>137</v>
      </c>
      <c r="D57" s="132" t="s">
        <v>138</v>
      </c>
      <c r="E57" s="132" t="s">
        <v>139</v>
      </c>
      <c r="F57" s="133">
        <v>0</v>
      </c>
      <c r="G57" s="133">
        <v>2</v>
      </c>
      <c r="H57" s="134">
        <v>2</v>
      </c>
      <c r="I57" s="135">
        <f>14000*H57/32</f>
        <v>875</v>
      </c>
    </row>
    <row r="58" spans="1:9" s="29" customFormat="1" ht="30" x14ac:dyDescent="0.25">
      <c r="A58" s="130">
        <v>57</v>
      </c>
      <c r="B58" s="136" t="s">
        <v>32</v>
      </c>
      <c r="C58" s="137" t="s">
        <v>137</v>
      </c>
      <c r="D58" s="137" t="s">
        <v>140</v>
      </c>
      <c r="E58" s="137" t="s">
        <v>141</v>
      </c>
      <c r="F58" s="138">
        <v>3</v>
      </c>
      <c r="G58" s="138">
        <v>3</v>
      </c>
      <c r="H58" s="139">
        <v>6</v>
      </c>
      <c r="I58" s="140">
        <f t="shared" ref="I58:I66" si="13">14000*H58/32</f>
        <v>2625</v>
      </c>
    </row>
    <row r="59" spans="1:9" s="29" customFormat="1" ht="30" x14ac:dyDescent="0.25">
      <c r="A59" s="130">
        <v>58</v>
      </c>
      <c r="B59" s="136" t="s">
        <v>66</v>
      </c>
      <c r="C59" s="137" t="s">
        <v>137</v>
      </c>
      <c r="D59" s="137" t="s">
        <v>142</v>
      </c>
      <c r="E59" s="137" t="s">
        <v>143</v>
      </c>
      <c r="F59" s="138">
        <v>0</v>
      </c>
      <c r="G59" s="138">
        <v>1</v>
      </c>
      <c r="H59" s="139">
        <v>1</v>
      </c>
      <c r="I59" s="140">
        <f t="shared" si="13"/>
        <v>437.5</v>
      </c>
    </row>
    <row r="60" spans="1:9" s="29" customFormat="1" ht="30" x14ac:dyDescent="0.25">
      <c r="A60" s="130">
        <v>59</v>
      </c>
      <c r="B60" s="136" t="s">
        <v>19</v>
      </c>
      <c r="C60" s="137" t="s">
        <v>137</v>
      </c>
      <c r="D60" s="137" t="s">
        <v>144</v>
      </c>
      <c r="E60" s="137" t="s">
        <v>145</v>
      </c>
      <c r="F60" s="138">
        <v>3</v>
      </c>
      <c r="G60" s="138">
        <v>0</v>
      </c>
      <c r="H60" s="139">
        <v>3</v>
      </c>
      <c r="I60" s="140">
        <f t="shared" si="13"/>
        <v>1312.5</v>
      </c>
    </row>
    <row r="61" spans="1:9" s="29" customFormat="1" ht="30" x14ac:dyDescent="0.25">
      <c r="A61" s="130">
        <v>60</v>
      </c>
      <c r="B61" s="136" t="s">
        <v>19</v>
      </c>
      <c r="C61" s="137" t="s">
        <v>137</v>
      </c>
      <c r="D61" s="137" t="s">
        <v>146</v>
      </c>
      <c r="E61" s="137" t="s">
        <v>147</v>
      </c>
      <c r="F61" s="138">
        <v>1</v>
      </c>
      <c r="G61" s="138">
        <v>0</v>
      </c>
      <c r="H61" s="139">
        <v>1</v>
      </c>
      <c r="I61" s="140">
        <f t="shared" si="13"/>
        <v>437.5</v>
      </c>
    </row>
    <row r="62" spans="1:9" s="29" customFormat="1" ht="30" x14ac:dyDescent="0.25">
      <c r="A62" s="130">
        <v>61</v>
      </c>
      <c r="B62" s="136" t="s">
        <v>19</v>
      </c>
      <c r="C62" s="137" t="s">
        <v>137</v>
      </c>
      <c r="D62" s="137" t="s">
        <v>148</v>
      </c>
      <c r="E62" s="137" t="s">
        <v>149</v>
      </c>
      <c r="F62" s="138">
        <v>1</v>
      </c>
      <c r="G62" s="138">
        <v>0</v>
      </c>
      <c r="H62" s="139">
        <v>1</v>
      </c>
      <c r="I62" s="140">
        <f t="shared" si="13"/>
        <v>437.5</v>
      </c>
    </row>
    <row r="63" spans="1:9" s="29" customFormat="1" ht="30" x14ac:dyDescent="0.25">
      <c r="A63" s="130">
        <v>62</v>
      </c>
      <c r="B63" s="136" t="s">
        <v>19</v>
      </c>
      <c r="C63" s="137" t="s">
        <v>137</v>
      </c>
      <c r="D63" s="137" t="s">
        <v>150</v>
      </c>
      <c r="E63" s="137" t="s">
        <v>151</v>
      </c>
      <c r="F63" s="138">
        <v>1</v>
      </c>
      <c r="G63" s="138">
        <v>0</v>
      </c>
      <c r="H63" s="139">
        <v>1</v>
      </c>
      <c r="I63" s="140">
        <f t="shared" si="13"/>
        <v>437.5</v>
      </c>
    </row>
    <row r="64" spans="1:9" ht="30" x14ac:dyDescent="0.25">
      <c r="A64" s="130">
        <v>63</v>
      </c>
      <c r="B64" s="136" t="s">
        <v>13</v>
      </c>
      <c r="C64" s="137" t="s">
        <v>137</v>
      </c>
      <c r="D64" s="137" t="s">
        <v>152</v>
      </c>
      <c r="E64" s="137" t="s">
        <v>153</v>
      </c>
      <c r="F64" s="138">
        <v>13</v>
      </c>
      <c r="G64" s="138">
        <v>0</v>
      </c>
      <c r="H64" s="139">
        <v>13</v>
      </c>
      <c r="I64" s="140">
        <f t="shared" si="13"/>
        <v>5687.5</v>
      </c>
    </row>
    <row r="65" spans="1:9" ht="30" x14ac:dyDescent="0.25">
      <c r="A65" s="130">
        <v>64</v>
      </c>
      <c r="B65" s="136" t="s">
        <v>13</v>
      </c>
      <c r="C65" s="137" t="s">
        <v>137</v>
      </c>
      <c r="D65" s="137" t="s">
        <v>154</v>
      </c>
      <c r="E65" s="137" t="s">
        <v>155</v>
      </c>
      <c r="F65" s="141">
        <v>1</v>
      </c>
      <c r="G65" s="141">
        <v>0</v>
      </c>
      <c r="H65" s="139">
        <v>1</v>
      </c>
      <c r="I65" s="140">
        <f t="shared" si="13"/>
        <v>437.5</v>
      </c>
    </row>
    <row r="66" spans="1:9" ht="30.75" thickBot="1" x14ac:dyDescent="0.3">
      <c r="A66" s="130">
        <v>65</v>
      </c>
      <c r="B66" s="142" t="s">
        <v>16</v>
      </c>
      <c r="C66" s="143" t="s">
        <v>137</v>
      </c>
      <c r="D66" s="143" t="s">
        <v>156</v>
      </c>
      <c r="E66" s="143" t="s">
        <v>157</v>
      </c>
      <c r="F66" s="144">
        <v>3</v>
      </c>
      <c r="G66" s="144">
        <v>0</v>
      </c>
      <c r="H66" s="145">
        <f t="shared" ref="H66" si="14">F66+G66</f>
        <v>3</v>
      </c>
      <c r="I66" s="146">
        <f t="shared" si="13"/>
        <v>1312.5</v>
      </c>
    </row>
    <row r="67" spans="1:9" s="29" customFormat="1" ht="30" x14ac:dyDescent="0.25">
      <c r="A67" s="147">
        <v>66</v>
      </c>
      <c r="B67" s="148" t="s">
        <v>19</v>
      </c>
      <c r="C67" s="149" t="s">
        <v>158</v>
      </c>
      <c r="D67" s="149" t="s">
        <v>159</v>
      </c>
      <c r="E67" s="149" t="s">
        <v>160</v>
      </c>
      <c r="F67" s="150">
        <v>0</v>
      </c>
      <c r="G67" s="150">
        <v>2</v>
      </c>
      <c r="H67" s="151">
        <v>2</v>
      </c>
      <c r="I67" s="152">
        <f>7500*H67/17</f>
        <v>882.35294117647061</v>
      </c>
    </row>
    <row r="68" spans="1:9" s="29" customFormat="1" ht="30" x14ac:dyDescent="0.25">
      <c r="A68" s="147">
        <v>67</v>
      </c>
      <c r="B68" s="153" t="s">
        <v>19</v>
      </c>
      <c r="C68" s="154" t="s">
        <v>158</v>
      </c>
      <c r="D68" s="154" t="s">
        <v>161</v>
      </c>
      <c r="E68" s="154" t="s">
        <v>162</v>
      </c>
      <c r="F68" s="155">
        <v>0</v>
      </c>
      <c r="G68" s="155">
        <v>1</v>
      </c>
      <c r="H68" s="156">
        <v>1</v>
      </c>
      <c r="I68" s="157">
        <f t="shared" ref="I68:I74" si="15">7500*H68/17</f>
        <v>441.1764705882353</v>
      </c>
    </row>
    <row r="69" spans="1:9" s="29" customFormat="1" ht="30" x14ac:dyDescent="0.25">
      <c r="A69" s="147">
        <v>68</v>
      </c>
      <c r="B69" s="153" t="s">
        <v>19</v>
      </c>
      <c r="C69" s="154" t="s">
        <v>158</v>
      </c>
      <c r="D69" s="154" t="s">
        <v>163</v>
      </c>
      <c r="E69" s="154" t="s">
        <v>164</v>
      </c>
      <c r="F69" s="155">
        <v>0</v>
      </c>
      <c r="G69" s="155">
        <v>1</v>
      </c>
      <c r="H69" s="156">
        <v>1</v>
      </c>
      <c r="I69" s="157">
        <f t="shared" si="15"/>
        <v>441.1764705882353</v>
      </c>
    </row>
    <row r="70" spans="1:9" s="29" customFormat="1" ht="30" x14ac:dyDescent="0.25">
      <c r="A70" s="147">
        <v>69</v>
      </c>
      <c r="B70" s="153" t="s">
        <v>19</v>
      </c>
      <c r="C70" s="154" t="s">
        <v>158</v>
      </c>
      <c r="D70" s="154" t="s">
        <v>165</v>
      </c>
      <c r="E70" s="154" t="s">
        <v>166</v>
      </c>
      <c r="F70" s="155">
        <v>2</v>
      </c>
      <c r="G70" s="155">
        <v>0</v>
      </c>
      <c r="H70" s="156">
        <v>2</v>
      </c>
      <c r="I70" s="157">
        <f t="shared" si="15"/>
        <v>882.35294117647061</v>
      </c>
    </row>
    <row r="71" spans="1:9" ht="30" x14ac:dyDescent="0.25">
      <c r="A71" s="147">
        <v>70</v>
      </c>
      <c r="B71" s="153" t="s">
        <v>25</v>
      </c>
      <c r="C71" s="154" t="s">
        <v>158</v>
      </c>
      <c r="D71" s="154" t="s">
        <v>167</v>
      </c>
      <c r="E71" s="154" t="s">
        <v>168</v>
      </c>
      <c r="F71" s="155">
        <v>2</v>
      </c>
      <c r="G71" s="155">
        <v>0</v>
      </c>
      <c r="H71" s="156">
        <v>2</v>
      </c>
      <c r="I71" s="157">
        <f t="shared" si="15"/>
        <v>882.35294117647061</v>
      </c>
    </row>
    <row r="72" spans="1:9" ht="30" x14ac:dyDescent="0.25">
      <c r="A72" s="147">
        <v>71</v>
      </c>
      <c r="B72" s="153" t="s">
        <v>25</v>
      </c>
      <c r="C72" s="154" t="s">
        <v>158</v>
      </c>
      <c r="D72" s="154" t="s">
        <v>169</v>
      </c>
      <c r="E72" s="154" t="s">
        <v>170</v>
      </c>
      <c r="F72" s="155">
        <v>4</v>
      </c>
      <c r="G72" s="155">
        <v>0</v>
      </c>
      <c r="H72" s="156">
        <v>4</v>
      </c>
      <c r="I72" s="157">
        <f t="shared" si="15"/>
        <v>1764.7058823529412</v>
      </c>
    </row>
    <row r="73" spans="1:9" ht="30" x14ac:dyDescent="0.25">
      <c r="A73" s="147">
        <v>72</v>
      </c>
      <c r="B73" s="153" t="s">
        <v>13</v>
      </c>
      <c r="C73" s="154" t="s">
        <v>158</v>
      </c>
      <c r="D73" s="154" t="s">
        <v>171</v>
      </c>
      <c r="E73" s="154" t="s">
        <v>172</v>
      </c>
      <c r="F73" s="155">
        <v>2</v>
      </c>
      <c r="G73" s="155">
        <v>0</v>
      </c>
      <c r="H73" s="156">
        <f t="shared" ref="H73:H74" si="16">F73+G73</f>
        <v>2</v>
      </c>
      <c r="I73" s="157">
        <f t="shared" si="15"/>
        <v>882.35294117647061</v>
      </c>
    </row>
    <row r="74" spans="1:9" ht="30.75" thickBot="1" x14ac:dyDescent="0.3">
      <c r="A74" s="147">
        <v>73</v>
      </c>
      <c r="B74" s="158" t="s">
        <v>13</v>
      </c>
      <c r="C74" s="159" t="s">
        <v>158</v>
      </c>
      <c r="D74" s="159" t="s">
        <v>173</v>
      </c>
      <c r="E74" s="159" t="s">
        <v>174</v>
      </c>
      <c r="F74" s="160">
        <v>2</v>
      </c>
      <c r="G74" s="160">
        <v>1</v>
      </c>
      <c r="H74" s="161">
        <f t="shared" si="16"/>
        <v>3</v>
      </c>
      <c r="I74" s="162">
        <f t="shared" si="15"/>
        <v>1323.5294117647059</v>
      </c>
    </row>
    <row r="75" spans="1:9" s="29" customFormat="1" ht="30" x14ac:dyDescent="0.25">
      <c r="A75" s="163">
        <v>74</v>
      </c>
      <c r="B75" s="164" t="s">
        <v>38</v>
      </c>
      <c r="C75" s="165" t="s">
        <v>175</v>
      </c>
      <c r="D75" s="165" t="s">
        <v>176</v>
      </c>
      <c r="E75" s="165" t="s">
        <v>177</v>
      </c>
      <c r="F75" s="166">
        <v>1</v>
      </c>
      <c r="G75" s="166">
        <v>1</v>
      </c>
      <c r="H75" s="167">
        <v>2</v>
      </c>
      <c r="I75" s="168">
        <f>6000*H75/13</f>
        <v>923.07692307692309</v>
      </c>
    </row>
    <row r="76" spans="1:9" s="29" customFormat="1" ht="30" x14ac:dyDescent="0.25">
      <c r="A76" s="163">
        <v>75</v>
      </c>
      <c r="B76" s="169" t="s">
        <v>19</v>
      </c>
      <c r="C76" s="170" t="s">
        <v>175</v>
      </c>
      <c r="D76" s="170" t="s">
        <v>178</v>
      </c>
      <c r="E76" s="170" t="s">
        <v>179</v>
      </c>
      <c r="F76" s="171">
        <v>1</v>
      </c>
      <c r="G76" s="171">
        <v>0</v>
      </c>
      <c r="H76" s="172">
        <v>1</v>
      </c>
      <c r="I76" s="173">
        <f t="shared" ref="I76:I79" si="17">6000*H76/13</f>
        <v>461.53846153846155</v>
      </c>
    </row>
    <row r="77" spans="1:9" s="29" customFormat="1" ht="30" x14ac:dyDescent="0.25">
      <c r="A77" s="163">
        <v>76</v>
      </c>
      <c r="B77" s="169" t="s">
        <v>19</v>
      </c>
      <c r="C77" s="170" t="s">
        <v>175</v>
      </c>
      <c r="D77" s="170" t="s">
        <v>180</v>
      </c>
      <c r="E77" s="170" t="s">
        <v>181</v>
      </c>
      <c r="F77" s="171">
        <v>1</v>
      </c>
      <c r="G77" s="171">
        <v>0</v>
      </c>
      <c r="H77" s="172">
        <v>1</v>
      </c>
      <c r="I77" s="173">
        <f t="shared" si="17"/>
        <v>461.53846153846155</v>
      </c>
    </row>
    <row r="78" spans="1:9" ht="30" x14ac:dyDescent="0.25">
      <c r="A78" s="163">
        <v>77</v>
      </c>
      <c r="B78" s="169" t="s">
        <v>25</v>
      </c>
      <c r="C78" s="170" t="s">
        <v>175</v>
      </c>
      <c r="D78" s="170" t="s">
        <v>182</v>
      </c>
      <c r="E78" s="170" t="s">
        <v>183</v>
      </c>
      <c r="F78" s="171">
        <v>2</v>
      </c>
      <c r="G78" s="171">
        <v>0</v>
      </c>
      <c r="H78" s="172">
        <f t="shared" ref="H78" si="18">F78+G78</f>
        <v>2</v>
      </c>
      <c r="I78" s="173">
        <f t="shared" si="17"/>
        <v>923.07692307692309</v>
      </c>
    </row>
    <row r="79" spans="1:9" ht="30.75" thickBot="1" x14ac:dyDescent="0.3">
      <c r="A79" s="163">
        <v>78</v>
      </c>
      <c r="B79" s="174" t="s">
        <v>13</v>
      </c>
      <c r="C79" s="175" t="s">
        <v>175</v>
      </c>
      <c r="D79" s="175" t="s">
        <v>184</v>
      </c>
      <c r="E79" s="175" t="s">
        <v>185</v>
      </c>
      <c r="F79" s="176">
        <v>5</v>
      </c>
      <c r="G79" s="176">
        <v>0</v>
      </c>
      <c r="H79" s="177">
        <f>F79+G79+2</f>
        <v>7</v>
      </c>
      <c r="I79" s="178">
        <f t="shared" si="17"/>
        <v>3230.7692307692309</v>
      </c>
    </row>
    <row r="80" spans="1:9" s="29" customFormat="1" ht="30" x14ac:dyDescent="0.25">
      <c r="A80" s="179">
        <v>79</v>
      </c>
      <c r="B80" s="180" t="s">
        <v>32</v>
      </c>
      <c r="C80" s="181" t="s">
        <v>186</v>
      </c>
      <c r="D80" s="181" t="s">
        <v>187</v>
      </c>
      <c r="E80" s="181" t="s">
        <v>188</v>
      </c>
      <c r="F80" s="182">
        <v>1</v>
      </c>
      <c r="G80" s="182">
        <v>2</v>
      </c>
      <c r="H80" s="183">
        <v>3</v>
      </c>
      <c r="I80" s="184">
        <f>6000*H80/14</f>
        <v>1285.7142857142858</v>
      </c>
    </row>
    <row r="81" spans="1:9" s="29" customFormat="1" ht="30" x14ac:dyDescent="0.25">
      <c r="A81" s="179">
        <v>80</v>
      </c>
      <c r="B81" s="185" t="s">
        <v>19</v>
      </c>
      <c r="C81" s="186" t="s">
        <v>186</v>
      </c>
      <c r="D81" s="186" t="s">
        <v>189</v>
      </c>
      <c r="E81" s="186" t="s">
        <v>190</v>
      </c>
      <c r="F81" s="187">
        <v>1</v>
      </c>
      <c r="G81" s="187">
        <v>0</v>
      </c>
      <c r="H81" s="188">
        <v>1</v>
      </c>
      <c r="I81" s="189">
        <f t="shared" ref="I81:I85" si="19">6000*H81/14</f>
        <v>428.57142857142856</v>
      </c>
    </row>
    <row r="82" spans="1:9" ht="30" x14ac:dyDescent="0.25">
      <c r="A82" s="179">
        <v>81</v>
      </c>
      <c r="B82" s="185" t="s">
        <v>25</v>
      </c>
      <c r="C82" s="186" t="s">
        <v>186</v>
      </c>
      <c r="D82" s="186" t="s">
        <v>191</v>
      </c>
      <c r="E82" s="186" t="s">
        <v>192</v>
      </c>
      <c r="F82" s="187">
        <v>4</v>
      </c>
      <c r="G82" s="187">
        <v>0</v>
      </c>
      <c r="H82" s="188">
        <v>4</v>
      </c>
      <c r="I82" s="189">
        <f t="shared" si="19"/>
        <v>1714.2857142857142</v>
      </c>
    </row>
    <row r="83" spans="1:9" ht="30" x14ac:dyDescent="0.25">
      <c r="A83" s="179">
        <v>82</v>
      </c>
      <c r="B83" s="185" t="s">
        <v>25</v>
      </c>
      <c r="C83" s="186" t="s">
        <v>186</v>
      </c>
      <c r="D83" s="186" t="s">
        <v>193</v>
      </c>
      <c r="E83" s="186" t="s">
        <v>194</v>
      </c>
      <c r="F83" s="187">
        <v>1</v>
      </c>
      <c r="G83" s="187">
        <v>0</v>
      </c>
      <c r="H83" s="188">
        <v>1</v>
      </c>
      <c r="I83" s="189">
        <f t="shared" si="19"/>
        <v>428.57142857142856</v>
      </c>
    </row>
    <row r="84" spans="1:9" ht="30" x14ac:dyDescent="0.25">
      <c r="A84" s="179">
        <v>83</v>
      </c>
      <c r="B84" s="185" t="s">
        <v>13</v>
      </c>
      <c r="C84" s="186" t="s">
        <v>186</v>
      </c>
      <c r="D84" s="186" t="s">
        <v>195</v>
      </c>
      <c r="E84" s="186" t="s">
        <v>196</v>
      </c>
      <c r="F84" s="187">
        <v>3</v>
      </c>
      <c r="G84" s="187">
        <v>0</v>
      </c>
      <c r="H84" s="188">
        <f t="shared" ref="H84:H89" si="20">F84+G84</f>
        <v>3</v>
      </c>
      <c r="I84" s="189">
        <f t="shared" si="19"/>
        <v>1285.7142857142858</v>
      </c>
    </row>
    <row r="85" spans="1:9" ht="30.75" thickBot="1" x14ac:dyDescent="0.3">
      <c r="A85" s="179">
        <v>84</v>
      </c>
      <c r="B85" s="190" t="s">
        <v>13</v>
      </c>
      <c r="C85" s="191" t="s">
        <v>186</v>
      </c>
      <c r="D85" s="191" t="s">
        <v>197</v>
      </c>
      <c r="E85" s="191" t="s">
        <v>198</v>
      </c>
      <c r="F85" s="192">
        <v>2</v>
      </c>
      <c r="G85" s="192">
        <v>0</v>
      </c>
      <c r="H85" s="193">
        <f t="shared" si="20"/>
        <v>2</v>
      </c>
      <c r="I85" s="194">
        <f t="shared" si="19"/>
        <v>857.14285714285711</v>
      </c>
    </row>
    <row r="86" spans="1:9" s="29" customFormat="1" ht="30" x14ac:dyDescent="0.25">
      <c r="A86" s="195">
        <v>85</v>
      </c>
      <c r="B86" s="196" t="s">
        <v>19</v>
      </c>
      <c r="C86" s="197" t="s">
        <v>199</v>
      </c>
      <c r="D86" s="197" t="s">
        <v>200</v>
      </c>
      <c r="E86" s="197" t="s">
        <v>201</v>
      </c>
      <c r="F86" s="198">
        <v>0</v>
      </c>
      <c r="G86" s="198">
        <v>1</v>
      </c>
      <c r="H86" s="199">
        <f t="shared" si="20"/>
        <v>1</v>
      </c>
      <c r="I86" s="200">
        <f>3000*H86/6</f>
        <v>500</v>
      </c>
    </row>
    <row r="87" spans="1:9" ht="30" x14ac:dyDescent="0.25">
      <c r="A87" s="195">
        <v>86</v>
      </c>
      <c r="B87" s="201" t="s">
        <v>25</v>
      </c>
      <c r="C87" s="202" t="s">
        <v>199</v>
      </c>
      <c r="D87" s="202" t="s">
        <v>202</v>
      </c>
      <c r="E87" s="202" t="s">
        <v>203</v>
      </c>
      <c r="F87" s="203">
        <v>1</v>
      </c>
      <c r="G87" s="203">
        <v>0</v>
      </c>
      <c r="H87" s="204">
        <f t="shared" si="20"/>
        <v>1</v>
      </c>
      <c r="I87" s="205">
        <f t="shared" ref="I87:I89" si="21">3000*H87/6</f>
        <v>500</v>
      </c>
    </row>
    <row r="88" spans="1:9" ht="30" x14ac:dyDescent="0.25">
      <c r="A88" s="195">
        <v>87</v>
      </c>
      <c r="B88" s="201" t="s">
        <v>25</v>
      </c>
      <c r="C88" s="202" t="s">
        <v>199</v>
      </c>
      <c r="D88" s="202" t="s">
        <v>204</v>
      </c>
      <c r="E88" s="202" t="s">
        <v>205</v>
      </c>
      <c r="F88" s="203">
        <v>2</v>
      </c>
      <c r="G88" s="203">
        <v>0</v>
      </c>
      <c r="H88" s="204">
        <f t="shared" si="20"/>
        <v>2</v>
      </c>
      <c r="I88" s="205">
        <f t="shared" si="21"/>
        <v>1000</v>
      </c>
    </row>
    <row r="89" spans="1:9" ht="30.75" thickBot="1" x14ac:dyDescent="0.3">
      <c r="A89" s="195">
        <v>88</v>
      </c>
      <c r="B89" s="206" t="s">
        <v>16</v>
      </c>
      <c r="C89" s="207" t="s">
        <v>199</v>
      </c>
      <c r="D89" s="207" t="s">
        <v>206</v>
      </c>
      <c r="E89" s="207" t="s">
        <v>207</v>
      </c>
      <c r="F89" s="208">
        <v>2</v>
      </c>
      <c r="G89" s="208">
        <v>0</v>
      </c>
      <c r="H89" s="209">
        <f t="shared" si="20"/>
        <v>2</v>
      </c>
      <c r="I89" s="210">
        <f t="shared" si="21"/>
        <v>1000</v>
      </c>
    </row>
    <row r="90" spans="1:9" s="29" customFormat="1" ht="30" x14ac:dyDescent="0.25">
      <c r="A90" s="211">
        <v>89</v>
      </c>
      <c r="B90" s="212" t="s">
        <v>19</v>
      </c>
      <c r="C90" s="213" t="s">
        <v>208</v>
      </c>
      <c r="D90" s="213" t="s">
        <v>209</v>
      </c>
      <c r="E90" s="213" t="s">
        <v>210</v>
      </c>
      <c r="F90" s="214">
        <v>2</v>
      </c>
      <c r="G90" s="214">
        <v>0</v>
      </c>
      <c r="H90" s="215">
        <v>2</v>
      </c>
      <c r="I90" s="216">
        <f>3000*H90/6</f>
        <v>1000</v>
      </c>
    </row>
    <row r="91" spans="1:9" s="29" customFormat="1" ht="30" x14ac:dyDescent="0.25">
      <c r="A91" s="211">
        <v>90</v>
      </c>
      <c r="B91" s="217" t="s">
        <v>19</v>
      </c>
      <c r="C91" s="218" t="s">
        <v>208</v>
      </c>
      <c r="D91" s="218" t="s">
        <v>211</v>
      </c>
      <c r="E91" s="218" t="s">
        <v>212</v>
      </c>
      <c r="F91" s="219">
        <v>1</v>
      </c>
      <c r="G91" s="219">
        <v>0</v>
      </c>
      <c r="H91" s="220">
        <v>1</v>
      </c>
      <c r="I91" s="221">
        <f t="shared" ref="I91:I94" si="22">3000*H91/6</f>
        <v>500</v>
      </c>
    </row>
    <row r="92" spans="1:9" ht="30" x14ac:dyDescent="0.25">
      <c r="A92" s="211">
        <v>91</v>
      </c>
      <c r="B92" s="217" t="s">
        <v>25</v>
      </c>
      <c r="C92" s="218" t="s">
        <v>208</v>
      </c>
      <c r="D92" s="218" t="s">
        <v>213</v>
      </c>
      <c r="E92" s="218" t="s">
        <v>214</v>
      </c>
      <c r="F92" s="219">
        <v>1</v>
      </c>
      <c r="G92" s="219">
        <v>0</v>
      </c>
      <c r="H92" s="220">
        <v>1</v>
      </c>
      <c r="I92" s="221">
        <f t="shared" si="22"/>
        <v>500</v>
      </c>
    </row>
    <row r="93" spans="1:9" ht="30" x14ac:dyDescent="0.25">
      <c r="A93" s="211">
        <v>92</v>
      </c>
      <c r="B93" s="217" t="s">
        <v>9</v>
      </c>
      <c r="C93" s="218" t="s">
        <v>208</v>
      </c>
      <c r="D93" s="218" t="s">
        <v>215</v>
      </c>
      <c r="E93" s="218" t="s">
        <v>216</v>
      </c>
      <c r="F93" s="219">
        <v>1</v>
      </c>
      <c r="G93" s="219">
        <v>0</v>
      </c>
      <c r="H93" s="220">
        <v>1</v>
      </c>
      <c r="I93" s="221">
        <f t="shared" si="22"/>
        <v>500</v>
      </c>
    </row>
    <row r="94" spans="1:9" ht="30.75" thickBot="1" x14ac:dyDescent="0.3">
      <c r="A94" s="211">
        <v>93</v>
      </c>
      <c r="B94" s="222" t="s">
        <v>16</v>
      </c>
      <c r="C94" s="223" t="s">
        <v>208</v>
      </c>
      <c r="D94" s="223" t="s">
        <v>217</v>
      </c>
      <c r="E94" s="223" t="s">
        <v>218</v>
      </c>
      <c r="F94" s="224">
        <v>1</v>
      </c>
      <c r="G94" s="224">
        <v>0</v>
      </c>
      <c r="H94" s="225">
        <f t="shared" ref="H94" si="23">F94+G94</f>
        <v>1</v>
      </c>
      <c r="I94" s="226">
        <f t="shared" si="22"/>
        <v>500</v>
      </c>
    </row>
    <row r="95" spans="1:9" ht="15.75" thickBot="1" x14ac:dyDescent="0.3">
      <c r="I95" s="228">
        <f>SUM(I2:I94)</f>
        <v>100000.00000000007</v>
      </c>
    </row>
    <row r="96" spans="1:9" ht="15.75" thickTop="1" x14ac:dyDescent="0.25"/>
  </sheetData>
  <autoFilter ref="A1:I94"/>
  <pageMargins left="0.70866141732283472" right="0.70866141732283472" top="0.78740157480314965" bottom="0.78740157480314965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Ministerium für 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Tausch, Andrea</dc:creator>
  <cp:lastModifiedBy>Tausch, Andrea</cp:lastModifiedBy>
  <cp:lastPrinted>2020-10-21T12:16:33Z</cp:lastPrinted>
  <dcterms:created xsi:type="dcterms:W3CDTF">2020-10-21T10:58:07Z</dcterms:created>
  <dcterms:modified xsi:type="dcterms:W3CDTF">2020-10-21T12:16:37Z</dcterms:modified>
</cp:coreProperties>
</file>